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yata\cafecommunications.bg\DSK\2020\KEP\"/>
    </mc:Choice>
  </mc:AlternateContent>
  <bookViews>
    <workbookView xWindow="0" yWindow="0" windowWidth="20490" windowHeight="7755" activeTab="2"/>
  </bookViews>
  <sheets>
    <sheet name="Print" sheetId="20" r:id="rId1"/>
    <sheet name="Internet" sheetId="21" r:id="rId2"/>
    <sheet name="Budget" sheetId="22" r:id="rId3"/>
    <sheet name="Lookup" sheetId="4" state="hidden" r:id="rId4"/>
    <sheet name="DCN" sheetId="13" state="hidden" r:id="rId5"/>
  </sheets>
  <definedNames>
    <definedName name="_xlnm._FilterDatabase" localSheetId="0" hidden="1">Print!#REF!</definedName>
    <definedName name="_RBS1">Lookup!$A$194:$A$203</definedName>
    <definedName name="_RBS2">Lookup!$A$194:$A$204</definedName>
    <definedName name="_RBS3">Lookup!$A$194:$A$199</definedName>
    <definedName name="_TG2">Lookup!$T$21:$T$27</definedName>
    <definedName name="_TG3">Lookup!$T$21:$T$27</definedName>
    <definedName name="a" localSheetId="2">#REF!,#REF!,#REF!,#REF!,#REF!,#REF!,#REF!,#REF!,#REF!,#REF!,#REF!,#REF!,#REF!,#REF!,#REF!,#REF!,#REF!,#REF!,#REF!,#REF!,#REF!,#REF!,#REF!,#REF!,#REF!,#REF!,#REF!,#REF!,#REF!,#REF!,#REF!</definedName>
    <definedName name="a" localSheetId="1">#REF!,#REF!,#REF!,#REF!,#REF!,#REF!,#REF!,#REF!,#REF!,#REF!,#REF!,#REF!,#REF!,#REF!,#REF!,#REF!,#REF!,#REF!,#REF!,#REF!,#REF!,#REF!,#REF!,#REF!,#REF!,#REF!,#REF!,#REF!,#REF!,#REF!,#REF!</definedName>
    <definedName name="a" localSheetId="0">#REF!,#REF!,#REF!,#REF!,#REF!,#REF!,#REF!,#REF!,#REF!,#REF!,#REF!,#REF!,#REF!,#REF!,#REF!,#REF!,#REF!,#REF!,#REF!,#REF!,#REF!,#REF!,#REF!,#REF!,#REF!,#REF!,#REF!,#REF!,#REF!,#REF!,#REF!</definedName>
    <definedName name="a">#REF!,#REF!,#REF!,#REF!,#REF!,#REF!,#REF!,#REF!,#REF!,#REF!,#REF!,#REF!,#REF!,#REF!,#REF!,#REF!,#REF!,#REF!,#REF!,#REF!,#REF!,#REF!,#REF!,#REF!,#REF!,#REF!,#REF!,#REF!,#REF!,#REF!,#REF!</definedName>
    <definedName name="AA">Lookup!$A$184:$A$186</definedName>
    <definedName name="Add">Lookup!$A$136:$A$137</definedName>
    <definedName name="Agency">Lookup!$A$59:$A$60</definedName>
    <definedName name="AnAg">Lookup!$A$184:$A$187</definedName>
    <definedName name="Code">#REF!</definedName>
    <definedName name="Codes2" localSheetId="0">Print!#REF!</definedName>
    <definedName name="Codes2">#REF!</definedName>
    <definedName name="Codes3">#REF!</definedName>
    <definedName name="Free" localSheetId="2">#REF!,#REF!,#REF!,#REF!,#REF!,#REF!,#REF!,#REF!,#REF!,#REF!,#REF!,#REF!,#REF!,#REF!,#REF!,#REF!,#REF!,#REF!,#REF!,#REF!,#REF!,#REF!,#REF!,#REF!,#REF!,#REF!,#REF!,#REF!,#REF!,#REF!,#REF!</definedName>
    <definedName name="Free" localSheetId="1">#REF!,#REF!,#REF!,#REF!,#REF!,#REF!,#REF!,#REF!,#REF!,#REF!,#REF!,#REF!,#REF!,#REF!,#REF!,#REF!,#REF!,#REF!,#REF!,#REF!,#REF!,#REF!,#REF!,#REF!,#REF!,#REF!,#REF!,#REF!,#REF!,#REF!,#REF!</definedName>
    <definedName name="Free" localSheetId="0">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</definedName>
    <definedName name="Free">#REF!,#REF!,#REF!,#REF!,#REF!,#REF!,#REF!,#REF!,#REF!,#REF!,#REF!,#REF!,#REF!,#REF!,#REF!,#REF!,#REF!,#REF!,#REF!,#REF!,#REF!,#REF!,#REF!,#REF!,#REF!,#REF!,#REF!,#REF!,#REF!,#REF!,#REF!</definedName>
    <definedName name="Growth">Lookup!$A$79:$A$85</definedName>
    <definedName name="Growth2">Lookup!$A$79:$A$84</definedName>
    <definedName name="Internet">Lookup!$A$164:$A$166</definedName>
    <definedName name="Internet2">Lookup!$A$202:$A$207</definedName>
    <definedName name="Loyalty">Lookup!$A$88:$A$93</definedName>
    <definedName name="Loyalty2">Lookup!$A$88:$A$93</definedName>
    <definedName name="Mode">Lookup!$A$123:$A$124</definedName>
    <definedName name="NationalGeographic" localSheetId="0">#REF!,#REF!,#REF!,#REF!,#REF!,#REF!,#REF!,#REF!,#REF!,#REF!,#REF!,#REF!,#REF!,#REF!,#REF!,#REF!,#REF!,#REF!,#REF!,#REF!,#REF!,#REF!,#REF!,#REF!,#REF!,#REF!,#REF!,#REF!,#REF!,#REF!,#REF!</definedName>
    <definedName name="NationalGeographic">#REF!,#REF!,#REF!,#REF!,#REF!,#REF!,#REF!,#REF!,#REF!,#REF!,#REF!,#REF!,#REF!,#REF!,#REF!,#REF!,#REF!,#REF!,#REF!,#REF!,#REF!,#REF!,#REF!,#REF!,#REF!,#REF!,#REF!,#REF!,#REF!,#REF!,#REF!</definedName>
    <definedName name="Package">Lookup!$A$105:$A$114</definedName>
    <definedName name="Package2">Lookup!$A$105:$A$111</definedName>
    <definedName name="Package3">Lookup!$A$105:$A$115</definedName>
    <definedName name="Position">Lookup!$A$127:$A$133</definedName>
    <definedName name="Positioning">Lookup!$A$127:$A$133</definedName>
    <definedName name="Pref2">Lookup!$A$96:$A$103</definedName>
    <definedName name="Preference">Lookup!$A$96:$A$102</definedName>
    <definedName name="_xlnm.Print_Area" localSheetId="1">Internet!$A$1:$AL$21</definedName>
    <definedName name="_xlnm.Print_Area" localSheetId="3">Lookup!$F$3:$Q$52</definedName>
    <definedName name="_xlnm.Print_Area" localSheetId="0">Print!$A$1:$AE$17</definedName>
    <definedName name="PTI">Lookup!$A$157:$A$161</definedName>
    <definedName name="PTInd">Lookup!$A$153:$A$161</definedName>
    <definedName name="PTIndex">Lookup!$A$152:$A$161</definedName>
    <definedName name="RBS">Lookup!$A$117:$A$118</definedName>
    <definedName name="RByS">Lookup!$A$117:$A$120</definedName>
    <definedName name="Targets">Lookup!$C$2:$C$10</definedName>
    <definedName name="TGNew">Lookup!$C$2:$C$11</definedName>
    <definedName name="TGNew1">Lookup!$T$21:$T$30</definedName>
    <definedName name="TGNEWU">Lookup!$B$2:$B$12</definedName>
    <definedName name="TPS">Lookup!$A$141:$A$149</definedName>
    <definedName name="TVC">#REF!</definedName>
    <definedName name="Vol">Lookup!$A$63:$A$77</definedName>
    <definedName name="Volume">Lookup!$A$63:$A$73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21" l="1"/>
  <c r="C20" i="21"/>
  <c r="E9" i="22" l="1"/>
  <c r="E11" i="22"/>
  <c r="D11" i="22"/>
  <c r="C11" i="22"/>
  <c r="D9" i="22" l="1"/>
  <c r="C9" i="22"/>
  <c r="F11" i="22"/>
  <c r="F13" i="22" s="1"/>
  <c r="E13" i="22"/>
  <c r="G11" i="22" l="1"/>
  <c r="D13" i="22"/>
  <c r="F9" i="22"/>
  <c r="H13" i="21"/>
  <c r="G13" i="21" l="1"/>
  <c r="AC10" i="21"/>
  <c r="AD10" i="21" s="1"/>
  <c r="AE10" i="21" s="1"/>
  <c r="Z10" i="21"/>
  <c r="AA10" i="21" s="1"/>
  <c r="J13" i="21" l="1"/>
  <c r="D20" i="21" s="1"/>
  <c r="H12" i="20"/>
  <c r="K12" i="20" s="1"/>
  <c r="L12" i="20" s="1"/>
  <c r="H14" i="21" l="1"/>
  <c r="H12" i="21"/>
  <c r="G12" i="21" s="1"/>
  <c r="A20" i="21" l="1"/>
  <c r="A19" i="21"/>
  <c r="G14" i="21"/>
  <c r="C19" i="21"/>
  <c r="G15" i="21" l="1"/>
  <c r="N10" i="21"/>
  <c r="O10" i="21" s="1"/>
  <c r="P10" i="21" s="1"/>
  <c r="R10" i="21" s="1"/>
  <c r="S10" i="21" s="1"/>
  <c r="J12" i="21"/>
  <c r="J14" i="21"/>
  <c r="D19" i="21" l="1"/>
  <c r="F19" i="21" s="1"/>
  <c r="J15" i="21"/>
  <c r="T10" i="21"/>
  <c r="V10" i="21" s="1"/>
  <c r="W10" i="21" s="1"/>
  <c r="AG10" i="21" s="1"/>
  <c r="AH10" i="21" s="1"/>
  <c r="AJ10" i="21" s="1"/>
  <c r="AK10" i="21" s="1"/>
  <c r="AL10" i="21" s="1"/>
  <c r="F20" i="21"/>
  <c r="F21" i="21" l="1"/>
  <c r="D21" i="21"/>
  <c r="S13" i="20" l="1"/>
  <c r="T13" i="20"/>
  <c r="U13" i="20"/>
  <c r="V13" i="20"/>
  <c r="W13" i="20"/>
  <c r="X13" i="20"/>
  <c r="Y13" i="20"/>
  <c r="Z13" i="20"/>
  <c r="AA13" i="20"/>
  <c r="AB13" i="20"/>
  <c r="AC13" i="20"/>
  <c r="AD13" i="20"/>
  <c r="AE13" i="20"/>
  <c r="R13" i="20"/>
  <c r="J12" i="20" l="1"/>
  <c r="X30" i="4"/>
  <c r="Y30" i="4" s="1"/>
  <c r="X29" i="4"/>
  <c r="Y29" i="4" s="1"/>
  <c r="X28" i="4"/>
  <c r="Y28" i="4" s="1"/>
  <c r="X21" i="4"/>
  <c r="Y21" i="4" s="1"/>
  <c r="X22" i="4"/>
  <c r="Y22" i="4" s="1"/>
  <c r="X23" i="4"/>
  <c r="Y23" i="4" s="1"/>
  <c r="X24" i="4"/>
  <c r="Y24" i="4" s="1"/>
  <c r="X25" i="4"/>
  <c r="Y25" i="4" s="1"/>
  <c r="X26" i="4"/>
  <c r="Y26" i="4" s="1"/>
  <c r="X27" i="4"/>
  <c r="Y27" i="4" s="1"/>
  <c r="H11" i="22" l="1"/>
  <c r="O12" i="20"/>
  <c r="O13" i="20" s="1"/>
  <c r="P12" i="20" l="1"/>
  <c r="P13" i="20" s="1"/>
  <c r="P14" i="20" s="1"/>
  <c r="C13" i="22" l="1"/>
  <c r="Q12" i="20"/>
  <c r="G9" i="22" l="1"/>
  <c r="G13" i="22" s="1"/>
  <c r="P15" i="20"/>
  <c r="P16" i="20" s="1"/>
  <c r="H9" i="22" l="1"/>
  <c r="H13" i="22" s="1"/>
</calcChain>
</file>

<file path=xl/sharedStrings.xml><?xml version="1.0" encoding="utf-8"?>
<sst xmlns="http://schemas.openxmlformats.org/spreadsheetml/2006/main" count="637" uniqueCount="305">
  <si>
    <t>Two Party Surcharge</t>
  </si>
  <si>
    <t>Kino Nova</t>
  </si>
  <si>
    <t>Position</t>
  </si>
  <si>
    <t>CPP</t>
  </si>
  <si>
    <t>Agency:</t>
  </si>
  <si>
    <t>Client:</t>
  </si>
  <si>
    <t>Campaign:</t>
  </si>
  <si>
    <t>Period:</t>
  </si>
  <si>
    <t>Hello Bulgaria</t>
  </si>
  <si>
    <t>4-11</t>
  </si>
  <si>
    <t>18-34</t>
  </si>
  <si>
    <t>18-49</t>
  </si>
  <si>
    <t>25-54</t>
  </si>
  <si>
    <t>W18-49</t>
  </si>
  <si>
    <t>W18-34</t>
  </si>
  <si>
    <t>W25-54</t>
  </si>
  <si>
    <t>M18-49</t>
  </si>
  <si>
    <t>M18-34</t>
  </si>
  <si>
    <t>M25-54</t>
  </si>
  <si>
    <t>Targets</t>
  </si>
  <si>
    <t>PROGRAM</t>
  </si>
  <si>
    <t>First</t>
  </si>
  <si>
    <t>Last</t>
  </si>
  <si>
    <t>Discounts</t>
  </si>
  <si>
    <t>RBS</t>
  </si>
  <si>
    <t>Agency</t>
  </si>
  <si>
    <t>Volume</t>
  </si>
  <si>
    <t>Adv incentive</t>
  </si>
  <si>
    <t>Loyalty</t>
  </si>
  <si>
    <t>Preference</t>
  </si>
  <si>
    <t>Package</t>
  </si>
  <si>
    <t>Nova</t>
  </si>
  <si>
    <t>Diema</t>
  </si>
  <si>
    <t>%</t>
  </si>
  <si>
    <t>TG</t>
  </si>
  <si>
    <t>Buying by:</t>
  </si>
  <si>
    <t>RC</t>
  </si>
  <si>
    <t>Positioniong:</t>
  </si>
  <si>
    <t>Break</t>
  </si>
  <si>
    <t>T&amp;T</t>
  </si>
  <si>
    <t>Morning Time WE</t>
  </si>
  <si>
    <t>Prime Time WE</t>
  </si>
  <si>
    <t>Morning Time WD</t>
  </si>
  <si>
    <t>Prime Time WD</t>
  </si>
  <si>
    <t>Movie Sa 3</t>
  </si>
  <si>
    <t>Day Time WE</t>
  </si>
  <si>
    <t>Add package</t>
  </si>
  <si>
    <t>Nova Sport</t>
  </si>
  <si>
    <t>Daytime WD</t>
  </si>
  <si>
    <t>Late Night WD</t>
  </si>
  <si>
    <t>Night Time WD</t>
  </si>
  <si>
    <t>Daytime WE</t>
  </si>
  <si>
    <t>Late Night WE</t>
  </si>
  <si>
    <t>Night Time WE</t>
  </si>
  <si>
    <t>Discovery</t>
  </si>
  <si>
    <t>Repetition</t>
  </si>
  <si>
    <t>TLC</t>
  </si>
  <si>
    <t>Movie Su 1</t>
  </si>
  <si>
    <t>Movie Su 2</t>
  </si>
  <si>
    <t>FAPL (rerun)</t>
  </si>
  <si>
    <t>Fraktura</t>
  </si>
  <si>
    <t>Romantic Movie 1</t>
  </si>
  <si>
    <t>Romantic Movie 2</t>
  </si>
  <si>
    <t>Day Time  WD</t>
  </si>
  <si>
    <t>Blockbuster Movie WD</t>
  </si>
  <si>
    <t>Series WD</t>
  </si>
  <si>
    <t>CSI WD</t>
  </si>
  <si>
    <t>Blockbuster movies WE</t>
  </si>
  <si>
    <t>CSI WE</t>
  </si>
  <si>
    <t>PT Index</t>
  </si>
  <si>
    <t>1stIB</t>
  </si>
  <si>
    <t>lastIB</t>
  </si>
  <si>
    <t>B&amp;1stIB</t>
  </si>
  <si>
    <t>B&amp;lastIB</t>
  </si>
  <si>
    <t>Main News WD</t>
  </si>
  <si>
    <t>Erotic Call WE</t>
  </si>
  <si>
    <t>Disney</t>
  </si>
  <si>
    <t>PT WD</t>
  </si>
  <si>
    <t>After PT WD</t>
  </si>
  <si>
    <t>PT WE</t>
  </si>
  <si>
    <t>After PT WE</t>
  </si>
  <si>
    <t>VIP</t>
  </si>
  <si>
    <t>National Lottery</t>
  </si>
  <si>
    <t>Romantic Movie 3</t>
  </si>
  <si>
    <t>FOX CRIME</t>
  </si>
  <si>
    <t>A18-49 U</t>
  </si>
  <si>
    <t>W18-49 U</t>
  </si>
  <si>
    <t>M18-49 U</t>
  </si>
  <si>
    <t>Fox Life</t>
  </si>
  <si>
    <t>National Geographic</t>
  </si>
  <si>
    <t>Fox Crime</t>
  </si>
  <si>
    <t>National Lottery (RR)</t>
  </si>
  <si>
    <t>FOX</t>
  </si>
  <si>
    <t>Fox</t>
  </si>
  <si>
    <t>24 Kitchen</t>
  </si>
  <si>
    <t>Day time WE</t>
  </si>
  <si>
    <t>W18-45 U</t>
  </si>
  <si>
    <t>Day Time WD</t>
  </si>
  <si>
    <t>Day time WD</t>
  </si>
  <si>
    <t>FAPL (RR)</t>
  </si>
  <si>
    <t>AXN</t>
  </si>
  <si>
    <t>Movie Sa 1</t>
  </si>
  <si>
    <t>2inbreak</t>
  </si>
  <si>
    <t>AA</t>
  </si>
  <si>
    <t>Internet</t>
  </si>
  <si>
    <t>News WD</t>
  </si>
  <si>
    <t>Little Bride</t>
  </si>
  <si>
    <t>Afternoon News</t>
  </si>
  <si>
    <t>Tuesday</t>
  </si>
  <si>
    <t>Wednesday</t>
  </si>
  <si>
    <t>Thursday</t>
  </si>
  <si>
    <t>Friday</t>
  </si>
  <si>
    <t>Saturday</t>
  </si>
  <si>
    <t>Sunday</t>
  </si>
  <si>
    <t>Monday</t>
  </si>
  <si>
    <t>Uttaran</t>
  </si>
  <si>
    <t>No Man's Land</t>
  </si>
  <si>
    <t>Movie Su 3</t>
  </si>
  <si>
    <t>FAPL</t>
  </si>
  <si>
    <t>City TV</t>
  </si>
  <si>
    <t>Na Kafe</t>
  </si>
  <si>
    <t>Bon Apetit</t>
  </si>
  <si>
    <t>Milen's Hour</t>
  </si>
  <si>
    <t>Temata Na Nova</t>
  </si>
  <si>
    <t>Movie Sa 4</t>
  </si>
  <si>
    <t>Deal Or No Deal</t>
  </si>
  <si>
    <t>US Series</t>
  </si>
  <si>
    <t>Diema Family</t>
  </si>
  <si>
    <t>Gonulcelen</t>
  </si>
  <si>
    <t xml:space="preserve">Late News WD </t>
  </si>
  <si>
    <t>Wake Up… - WE Morning Block Sa</t>
  </si>
  <si>
    <t>Sudeben Spor Sa</t>
  </si>
  <si>
    <t>News WE Sa</t>
  </si>
  <si>
    <t>Main News WE Sa</t>
  </si>
  <si>
    <t>Wake Up… - WE Morning Block Su</t>
  </si>
  <si>
    <t>Sudeben Spor Su</t>
  </si>
  <si>
    <t>News WE Su</t>
  </si>
  <si>
    <t>Dickoff</t>
  </si>
  <si>
    <t>Main News WE Su</t>
  </si>
  <si>
    <t>Na Svetlo Sa</t>
  </si>
  <si>
    <t>Na Svetlo Su</t>
  </si>
  <si>
    <t>Video Ad Pack</t>
  </si>
  <si>
    <t>Internet2</t>
  </si>
  <si>
    <t>Turkish Desperate Housewives</t>
  </si>
  <si>
    <t>DF</t>
  </si>
  <si>
    <t>KN</t>
  </si>
  <si>
    <t>DC</t>
  </si>
  <si>
    <t>NG</t>
  </si>
  <si>
    <t>CN</t>
  </si>
  <si>
    <t xml:space="preserve">Violetta </t>
  </si>
  <si>
    <t>Violetta Su</t>
  </si>
  <si>
    <t>Movie Su 4</t>
  </si>
  <si>
    <t>Movie (RR)</t>
  </si>
  <si>
    <t>Hawai 5-0</t>
  </si>
  <si>
    <t>Movie</t>
  </si>
  <si>
    <t>Erotic Call</t>
  </si>
  <si>
    <t>Movie 1</t>
  </si>
  <si>
    <t>Movie 2</t>
  </si>
  <si>
    <t>Movie 3</t>
  </si>
  <si>
    <t>Movie 4</t>
  </si>
  <si>
    <t>Fraktura WE</t>
  </si>
  <si>
    <t>Hawai 5-0 (RR)</t>
  </si>
  <si>
    <t>India: A Love Story WD</t>
  </si>
  <si>
    <t>Aska Surgun</t>
  </si>
  <si>
    <t>India: A Love Story</t>
  </si>
  <si>
    <t>Dilla 1</t>
  </si>
  <si>
    <t>Dilla 2</t>
  </si>
  <si>
    <t xml:space="preserve">FOX LIFE </t>
  </si>
  <si>
    <t>Sasural Simar Ka 2</t>
  </si>
  <si>
    <t>Sasural Simar Ka 1</t>
  </si>
  <si>
    <t xml:space="preserve">FAC </t>
  </si>
  <si>
    <t>I Can do That *</t>
  </si>
  <si>
    <t>Movie Fr</t>
  </si>
  <si>
    <t>Two of a kind (current affairs show)</t>
  </si>
  <si>
    <t xml:space="preserve">Kitchen Nightmares* </t>
  </si>
  <si>
    <t>Iss Pyaar Ko Kya 1</t>
  </si>
  <si>
    <t>Bitter Life 1</t>
  </si>
  <si>
    <t>Bitter Life 2</t>
  </si>
  <si>
    <t>Buyuk Yalan 1</t>
  </si>
  <si>
    <t>Buyuk Yalan 2</t>
  </si>
  <si>
    <t>Buyuk Yalan 3</t>
  </si>
  <si>
    <t>Last Cop (RR)</t>
  </si>
  <si>
    <t>According to Jim (RR)</t>
  </si>
  <si>
    <t xml:space="preserve">Last Cop </t>
  </si>
  <si>
    <t>Lords of the Air</t>
  </si>
  <si>
    <t>Knight Rider WE</t>
  </si>
  <si>
    <t>Mortal Kombat WE</t>
  </si>
  <si>
    <t>Guys with kids</t>
  </si>
  <si>
    <t xml:space="preserve">Quest for the one </t>
  </si>
  <si>
    <t>Fight Quest</t>
  </si>
  <si>
    <t>Your face sounds Familiar *</t>
  </si>
  <si>
    <t xml:space="preserve">Forgive me </t>
  </si>
  <si>
    <t>Families At Crossroads</t>
  </si>
  <si>
    <t>Married at first sight*</t>
  </si>
  <si>
    <t>Lords Of The Air**</t>
  </si>
  <si>
    <t>Marek v. Levski</t>
  </si>
  <si>
    <t>Miss Cinderella</t>
  </si>
  <si>
    <t>Primera Dama 1</t>
  </si>
  <si>
    <t>Primera Dama 2</t>
  </si>
  <si>
    <t>Tulipe Age 1</t>
  </si>
  <si>
    <t>Tempestad</t>
  </si>
  <si>
    <t>Tempestad (RR)</t>
  </si>
  <si>
    <t>Tulipe Age 2</t>
  </si>
  <si>
    <t>Buyuk Yalan 4</t>
  </si>
  <si>
    <t>Iss Pyaar Ko Kya WE</t>
  </si>
  <si>
    <t>Movie 5</t>
  </si>
  <si>
    <t>Litex v. Lokomotiv Sofia</t>
  </si>
  <si>
    <t>Lokomotiv Plovdiv v. Haskovo</t>
  </si>
  <si>
    <t>Xena: Warrior Princess (RR)</t>
  </si>
  <si>
    <t>Grimm (RR)</t>
  </si>
  <si>
    <t>Covert affairs (RR)</t>
  </si>
  <si>
    <t>Walker Texas ranger (RR)</t>
  </si>
  <si>
    <t>Xena: Warrior Princess</t>
  </si>
  <si>
    <t>Grimm</t>
  </si>
  <si>
    <t>Covert affairs</t>
  </si>
  <si>
    <t>Walker Texas ranger</t>
  </si>
  <si>
    <t xml:space="preserve">Bez Bagaj </t>
  </si>
  <si>
    <t>Crusoe</t>
  </si>
  <si>
    <t>Ice road truckers</t>
  </si>
  <si>
    <t>Night time</t>
  </si>
  <si>
    <t>M</t>
  </si>
  <si>
    <t>T</t>
  </si>
  <si>
    <t>W</t>
  </si>
  <si>
    <t>F</t>
  </si>
  <si>
    <t>DSK Bank</t>
  </si>
  <si>
    <t>Circulation</t>
  </si>
  <si>
    <t>Base</t>
  </si>
  <si>
    <t>Height</t>
  </si>
  <si>
    <t>Deadline</t>
  </si>
  <si>
    <t>Size</t>
  </si>
  <si>
    <t>Measure</t>
  </si>
  <si>
    <t>#</t>
  </si>
  <si>
    <t>Unit Cost</t>
  </si>
  <si>
    <t>Cost per</t>
  </si>
  <si>
    <t>Color</t>
  </si>
  <si>
    <t>Discount</t>
  </si>
  <si>
    <t>Gross</t>
  </si>
  <si>
    <t>NET</t>
  </si>
  <si>
    <t>Cost Per</t>
  </si>
  <si>
    <t>in measure</t>
  </si>
  <si>
    <t>BGN</t>
  </si>
  <si>
    <t>Adv.</t>
  </si>
  <si>
    <t>Adv</t>
  </si>
  <si>
    <t>S</t>
  </si>
  <si>
    <t>full</t>
  </si>
  <si>
    <t>Newspapers</t>
  </si>
  <si>
    <t>daily</t>
  </si>
  <si>
    <t>inner</t>
  </si>
  <si>
    <t>VAT 20%</t>
  </si>
  <si>
    <t>Net VAT incl.</t>
  </si>
  <si>
    <t>Net National:</t>
  </si>
  <si>
    <t>Медиа план</t>
  </si>
  <si>
    <t>Клиент:</t>
  </si>
  <si>
    <t>Продукт:</t>
  </si>
  <si>
    <t>Период:</t>
  </si>
  <si>
    <t>Интернет</t>
  </si>
  <si>
    <t>Позиция</t>
  </si>
  <si>
    <t>Размер на банера</t>
  </si>
  <si>
    <t>Присъствие</t>
  </si>
  <si>
    <t>Гарантирани
импресии</t>
  </si>
  <si>
    <t>Импресии</t>
  </si>
  <si>
    <t>Дни</t>
  </si>
  <si>
    <t>CPM</t>
  </si>
  <si>
    <t>Бруто</t>
  </si>
  <si>
    <t>п</t>
  </si>
  <si>
    <t>в</t>
  </si>
  <si>
    <t>с</t>
  </si>
  <si>
    <t>ч</t>
  </si>
  <si>
    <t>н</t>
  </si>
  <si>
    <t>c</t>
  </si>
  <si>
    <t>investor.bg/news/imoti</t>
  </si>
  <si>
    <t>inner pages, imoti</t>
  </si>
  <si>
    <t>300x250</t>
  </si>
  <si>
    <t>dnevnik.bg/biznes/imoti</t>
  </si>
  <si>
    <t>all pages, imoti</t>
  </si>
  <si>
    <t>Бюджет</t>
  </si>
  <si>
    <t>Отстъпка</t>
  </si>
  <si>
    <t>Нето</t>
  </si>
  <si>
    <t>Общо нето</t>
  </si>
  <si>
    <t>DSK BANK: CAMPAIGN BUDGET DISTRIBUTION</t>
  </si>
  <si>
    <t xml:space="preserve">         </t>
  </si>
  <si>
    <t>MEDIA</t>
  </si>
  <si>
    <t>Net Budget</t>
  </si>
  <si>
    <t>Agency Commision</t>
  </si>
  <si>
    <t>Total Budget</t>
  </si>
  <si>
    <t xml:space="preserve">Final Budget </t>
  </si>
  <si>
    <t>including VAT (+20%)</t>
  </si>
  <si>
    <t>Presa</t>
  </si>
  <si>
    <t>TOTAL BUDGET FOR THE CAMPAIGN</t>
  </si>
  <si>
    <t>Cafe Communications Sofia</t>
  </si>
  <si>
    <t>Обява за търг гр. София</t>
  </si>
  <si>
    <t>kmm</t>
  </si>
  <si>
    <t>Standart</t>
  </si>
  <si>
    <t xml:space="preserve">Tender Sofia </t>
  </si>
  <si>
    <t>March</t>
  </si>
  <si>
    <t>April</t>
  </si>
  <si>
    <t>13.03.2020</t>
  </si>
  <si>
    <t>PERIOD: 13 March - 23 April 2020</t>
  </si>
  <si>
    <t>dnevnik.bg/biznes/imoti*</t>
  </si>
  <si>
    <t xml:space="preserve">* компенсация за неизпълнение по РП 3 Търг Пловдив </t>
  </si>
  <si>
    <t>01.04.2020 - 23.04.2020</t>
  </si>
  <si>
    <t xml:space="preserve">Creative </t>
  </si>
  <si>
    <t xml:space="preserve">Fee </t>
  </si>
  <si>
    <t>LA</t>
  </si>
  <si>
    <t>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</si>
</sst>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"/>
    <numFmt numFmtId="166" formatCode="0.0%"/>
    <numFmt numFmtId="167" formatCode="h:mm&quot; ч.&quot;"/>
    <numFmt numFmtId="168" formatCode="dd"/>
    <numFmt numFmtId="169" formatCode="0;[Red]0"/>
    <numFmt numFmtId="170" formatCode="&quot; &quot;#,##0.00&quot; &quot;;&quot; (&quot;#,##0.00&quot;)&quot;;&quot; -&quot;00&quot; &quot;;&quot; &quot;@&quot; &quot;"/>
    <numFmt numFmtId="171" formatCode="_-* #,##0.00\ _л_в_-;\-* #,##0.00\ _л_в_-;_-* \-??\ _л_в_-;_-@_-"/>
    <numFmt numFmtId="172" formatCode="#,##0.00\ &quot;лв&quot;;\-#,##0.00\ &quot;лв&quot;"/>
    <numFmt numFmtId="173" formatCode="#,##0.00&quot; &quot;[$лв-402];&quot;-&quot;#,##0.00&quot; &quot;[$лв-402]"/>
    <numFmt numFmtId="174" formatCode="#,##0.00&quot; лв&quot;;\-#,##0.00&quot; лв&quot;"/>
    <numFmt numFmtId="175" formatCode="#,##0.00\ &quot;лв.&quot;"/>
    <numFmt numFmtId="176" formatCode="_-* #,##0.00\ [$лв.-402]_-;\-* #,##0.00\ [$лв.-402]_-;_-* &quot;-&quot;??\ [$лв.-402]_-;_-@_-"/>
    <numFmt numFmtId="177" formatCode="0.00;[Red]0.00"/>
  </numFmts>
  <fonts count="48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rebuchet MS"/>
      <family val="2"/>
      <charset val="204"/>
    </font>
    <font>
      <sz val="10"/>
      <name val="Tahoma"/>
      <family val="2"/>
      <charset val="204"/>
    </font>
    <font>
      <b/>
      <sz val="10"/>
      <color indexed="10"/>
      <name val="Tahoma"/>
      <family val="2"/>
      <charset val="204"/>
    </font>
    <font>
      <sz val="8"/>
      <name val="Tahoma"/>
      <family val="2"/>
      <charset val="204"/>
    </font>
    <font>
      <b/>
      <sz val="8"/>
      <color indexed="9"/>
      <name val="Tahoma"/>
      <family val="2"/>
      <charset val="204"/>
    </font>
    <font>
      <b/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Verdana"/>
      <family val="2"/>
      <charset val="204"/>
    </font>
    <font>
      <sz val="8"/>
      <color indexed="63"/>
      <name val="Verdana"/>
      <family val="2"/>
      <charset val="204"/>
    </font>
    <font>
      <sz val="10"/>
      <name val="Arial"/>
      <family val="2"/>
      <charset val="204"/>
    </font>
    <font>
      <b/>
      <sz val="10"/>
      <name val="Tahoma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7"/>
      <name val="Tahoma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</font>
    <font>
      <sz val="10"/>
      <color rgb="FF000000"/>
      <name val="Arial"/>
      <family val="2"/>
      <charset val="204"/>
    </font>
    <font>
      <sz val="10"/>
      <color rgb="FF000000"/>
      <name val="Helv"/>
      <charset val="204"/>
    </font>
    <font>
      <sz val="8"/>
      <color rgb="FFFF0000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name val="Garamond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Arial"/>
      <family val="2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b/>
      <i/>
      <u/>
      <sz val="11"/>
      <name val="Tahoma"/>
      <family val="2"/>
      <charset val="204"/>
    </font>
    <font>
      <b/>
      <i/>
      <sz val="11"/>
      <name val="Tahoma"/>
      <family val="2"/>
      <charset val="204"/>
    </font>
    <font>
      <b/>
      <sz val="11"/>
      <color theme="1"/>
      <name val="Tahoma"/>
      <family val="2"/>
      <charset val="204"/>
    </font>
    <font>
      <sz val="11"/>
      <color indexed="10"/>
      <name val="Tahoma"/>
      <family val="2"/>
      <charset val="204"/>
    </font>
    <font>
      <b/>
      <sz val="12"/>
      <color indexed="6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62"/>
      <name val="Calibri"/>
      <family val="2"/>
      <scheme val="minor"/>
    </font>
    <font>
      <b/>
      <sz val="12"/>
      <color indexed="63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/>
      <diagonal/>
    </border>
    <border>
      <left style="thin">
        <color indexed="23"/>
      </left>
      <right/>
      <top style="thick">
        <color indexed="23"/>
      </top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23"/>
      </right>
      <top style="thick">
        <color indexed="2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/>
      <right/>
      <top style="thick">
        <color indexed="2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1">
    <xf numFmtId="0" fontId="0" fillId="0" borderId="0"/>
    <xf numFmtId="170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0" fillId="0" borderId="0"/>
    <xf numFmtId="0" fontId="21" fillId="0" borderId="0"/>
    <xf numFmtId="0" fontId="14" fillId="0" borderId="0"/>
    <xf numFmtId="0" fontId="21" fillId="0" borderId="0" applyNumberFormat="0" applyFont="0" applyBorder="0" applyProtection="0"/>
    <xf numFmtId="0" fontId="22" fillId="0" borderId="0"/>
    <xf numFmtId="0" fontId="23" fillId="0" borderId="0" applyNumberFormat="0" applyBorder="0" applyProtection="0"/>
    <xf numFmtId="0" fontId="23" fillId="0" borderId="0" applyNumberFormat="0" applyBorder="0" applyProtection="0"/>
    <xf numFmtId="0" fontId="11" fillId="0" borderId="0"/>
    <xf numFmtId="9" fontId="14" fillId="0" borderId="0" applyFont="0" applyFill="0" applyBorder="0" applyAlignment="0" applyProtection="0"/>
    <xf numFmtId="0" fontId="19" fillId="0" borderId="0"/>
    <xf numFmtId="9" fontId="3" fillId="0" borderId="0" applyFont="0" applyFill="0" applyBorder="0" applyAlignment="0" applyProtection="0"/>
    <xf numFmtId="0" fontId="24" fillId="0" borderId="0" applyNumberFormat="0" applyBorder="0" applyProtection="0"/>
    <xf numFmtId="171" fontId="11" fillId="0" borderId="0" applyFill="0" applyBorder="0" applyAlignment="0" applyProtection="0"/>
    <xf numFmtId="9" fontId="11" fillId="0" borderId="0" applyFill="0" applyBorder="0" applyAlignment="0" applyProtection="0"/>
    <xf numFmtId="0" fontId="11" fillId="0" borderId="0"/>
    <xf numFmtId="9" fontId="27" fillId="0" borderId="0" applyFont="0" applyFill="0" applyBorder="0" applyAlignment="0" applyProtection="0"/>
    <xf numFmtId="0" fontId="2" fillId="0" borderId="0"/>
    <xf numFmtId="0" fontId="27" fillId="0" borderId="0"/>
    <xf numFmtId="0" fontId="30" fillId="0" borderId="0"/>
    <xf numFmtId="0" fontId="29" fillId="0" borderId="0"/>
    <xf numFmtId="0" fontId="1" fillId="0" borderId="0"/>
    <xf numFmtId="0" fontId="11" fillId="0" borderId="0"/>
    <xf numFmtId="0" fontId="11" fillId="0" borderId="0"/>
    <xf numFmtId="0" fontId="28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23" fillId="0" borderId="0" applyNumberFormat="0" applyBorder="0" applyProtection="0"/>
    <xf numFmtId="0" fontId="3" fillId="0" borderId="0"/>
    <xf numFmtId="0" fontId="23" fillId="0" borderId="0" applyNumberFormat="0" applyBorder="0" applyProtection="0"/>
    <xf numFmtId="0" fontId="23" fillId="0" borderId="0" applyNumberFormat="0" applyBorder="0" applyProtection="0"/>
    <xf numFmtId="0" fontId="3" fillId="0" borderId="0"/>
  </cellStyleXfs>
  <cellXfs count="361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/>
    <xf numFmtId="16" fontId="6" fillId="2" borderId="0" xfId="0" quotePrefix="1" applyNumberFormat="1" applyFont="1" applyFill="1"/>
    <xf numFmtId="0" fontId="6" fillId="2" borderId="0" xfId="0" applyFont="1" applyFill="1"/>
    <xf numFmtId="0" fontId="4" fillId="0" borderId="0" xfId="0" applyFont="1"/>
    <xf numFmtId="0" fontId="7" fillId="2" borderId="0" xfId="0" applyFont="1" applyFill="1"/>
    <xf numFmtId="9" fontId="0" fillId="2" borderId="0" xfId="0" applyNumberFormat="1" applyFill="1"/>
    <xf numFmtId="0" fontId="5" fillId="2" borderId="2" xfId="0" applyFont="1" applyFill="1" applyBorder="1"/>
    <xf numFmtId="9" fontId="8" fillId="2" borderId="0" xfId="11" applyNumberFormat="1" applyFont="1" applyFill="1" applyBorder="1" applyAlignment="1">
      <alignment horizontal="center"/>
    </xf>
    <xf numFmtId="0" fontId="0" fillId="2" borderId="1" xfId="0" applyFill="1" applyBorder="1"/>
    <xf numFmtId="16" fontId="7" fillId="2" borderId="1" xfId="0" applyNumberFormat="1" applyFont="1" applyFill="1" applyBorder="1"/>
    <xf numFmtId="0" fontId="7" fillId="2" borderId="1" xfId="0" applyFont="1" applyFill="1" applyBorder="1"/>
    <xf numFmtId="0" fontId="0" fillId="2" borderId="0" xfId="0" applyFill="1" applyAlignment="1">
      <alignment horizontal="center"/>
    </xf>
    <xf numFmtId="2" fontId="4" fillId="0" borderId="0" xfId="0" applyNumberFormat="1" applyFont="1"/>
    <xf numFmtId="0" fontId="12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right" vertical="top" wrapText="1"/>
    </xf>
    <xf numFmtId="0" fontId="0" fillId="2" borderId="0" xfId="0" applyFill="1" applyBorder="1"/>
    <xf numFmtId="0" fontId="12" fillId="0" borderId="4" xfId="0" applyFont="1" applyBorder="1" applyAlignment="1">
      <alignment horizontal="center" wrapText="1"/>
    </xf>
    <xf numFmtId="16" fontId="7" fillId="2" borderId="0" xfId="0" applyNumberFormat="1" applyFont="1" applyFill="1" applyBorder="1"/>
    <xf numFmtId="0" fontId="7" fillId="2" borderId="0" xfId="0" applyFont="1" applyFill="1" applyBorder="1"/>
    <xf numFmtId="1" fontId="0" fillId="2" borderId="1" xfId="0" applyNumberFormat="1" applyFill="1" applyBorder="1"/>
    <xf numFmtId="0" fontId="11" fillId="2" borderId="0" xfId="0" applyFont="1" applyFill="1"/>
    <xf numFmtId="14" fontId="0" fillId="0" borderId="0" xfId="0" applyNumberFormat="1"/>
    <xf numFmtId="9" fontId="11" fillId="2" borderId="0" xfId="0" applyNumberFormat="1" applyFont="1" applyFill="1"/>
    <xf numFmtId="0" fontId="11" fillId="0" borderId="0" xfId="0" applyFont="1"/>
    <xf numFmtId="0" fontId="7" fillId="2" borderId="5" xfId="0" applyFont="1" applyFill="1" applyBorder="1"/>
    <xf numFmtId="9" fontId="8" fillId="2" borderId="1" xfId="11" applyNumberFormat="1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/>
    <xf numFmtId="0" fontId="0" fillId="2" borderId="8" xfId="0" applyFill="1" applyBorder="1"/>
    <xf numFmtId="0" fontId="11" fillId="6" borderId="9" xfId="0" applyFont="1" applyFill="1" applyBorder="1"/>
    <xf numFmtId="16" fontId="15" fillId="6" borderId="10" xfId="0" quotePrefix="1" applyNumberFormat="1" applyFont="1" applyFill="1" applyBorder="1"/>
    <xf numFmtId="0" fontId="15" fillId="6" borderId="10" xfId="0" applyFont="1" applyFill="1" applyBorder="1"/>
    <xf numFmtId="0" fontId="15" fillId="6" borderId="11" xfId="0" applyFont="1" applyFill="1" applyBorder="1"/>
    <xf numFmtId="0" fontId="7" fillId="2" borderId="12" xfId="0" applyFont="1" applyFill="1" applyBorder="1"/>
    <xf numFmtId="0" fontId="0" fillId="6" borderId="13" xfId="0" applyFill="1" applyBorder="1"/>
    <xf numFmtId="0" fontId="13" fillId="6" borderId="14" xfId="0" applyFont="1" applyFill="1" applyBorder="1" applyAlignment="1">
      <alignment horizontal="right" vertical="top" wrapText="1"/>
    </xf>
    <xf numFmtId="0" fontId="12" fillId="6" borderId="15" xfId="0" applyFont="1" applyFill="1" applyBorder="1" applyAlignment="1">
      <alignment horizontal="center" wrapText="1"/>
    </xf>
    <xf numFmtId="16" fontId="7" fillId="6" borderId="16" xfId="0" applyNumberFormat="1" applyFont="1" applyFill="1" applyBorder="1"/>
    <xf numFmtId="0" fontId="7" fillId="2" borderId="17" xfId="0" applyFont="1" applyFill="1" applyBorder="1"/>
    <xf numFmtId="0" fontId="0" fillId="2" borderId="18" xfId="0" applyFill="1" applyBorder="1"/>
    <xf numFmtId="0" fontId="7" fillId="2" borderId="6" xfId="0" applyFont="1" applyFill="1" applyBorder="1"/>
    <xf numFmtId="0" fontId="0" fillId="2" borderId="19" xfId="0" applyFill="1" applyBorder="1"/>
    <xf numFmtId="0" fontId="7" fillId="2" borderId="7" xfId="0" applyFont="1" applyFill="1" applyBorder="1"/>
    <xf numFmtId="0" fontId="0" fillId="2" borderId="20" xfId="0" applyFill="1" applyBorder="1"/>
    <xf numFmtId="0" fontId="7" fillId="6" borderId="21" xfId="0" applyFont="1" applyFill="1" applyBorder="1"/>
    <xf numFmtId="1" fontId="0" fillId="2" borderId="22" xfId="0" applyNumberFormat="1" applyFill="1" applyBorder="1"/>
    <xf numFmtId="1" fontId="0" fillId="2" borderId="23" xfId="0" applyNumberFormat="1" applyFill="1" applyBorder="1"/>
    <xf numFmtId="1" fontId="0" fillId="2" borderId="24" xfId="0" applyNumberFormat="1" applyFill="1" applyBorder="1"/>
    <xf numFmtId="0" fontId="16" fillId="6" borderId="25" xfId="0" applyFont="1" applyFill="1" applyBorder="1" applyAlignment="1">
      <alignment horizontal="center"/>
    </xf>
    <xf numFmtId="0" fontId="15" fillId="6" borderId="25" xfId="0" applyFont="1" applyFill="1" applyBorder="1" applyAlignment="1">
      <alignment horizontal="center"/>
    </xf>
    <xf numFmtId="0" fontId="4" fillId="0" borderId="26" xfId="0" applyFont="1" applyBorder="1"/>
    <xf numFmtId="2" fontId="4" fillId="0" borderId="27" xfId="0" applyNumberFormat="1" applyFont="1" applyBorder="1"/>
    <xf numFmtId="2" fontId="4" fillId="0" borderId="28" xfId="0" applyNumberFormat="1" applyFont="1" applyBorder="1"/>
    <xf numFmtId="0" fontId="4" fillId="0" borderId="29" xfId="0" applyFont="1" applyBorder="1"/>
    <xf numFmtId="2" fontId="4" fillId="0" borderId="0" xfId="0" applyNumberFormat="1" applyFont="1" applyBorder="1"/>
    <xf numFmtId="2" fontId="4" fillId="0" borderId="30" xfId="0" applyNumberFormat="1" applyFont="1" applyBorder="1"/>
    <xf numFmtId="0" fontId="4" fillId="0" borderId="29" xfId="0" applyFont="1" applyBorder="1" applyAlignment="1">
      <alignment horizontal="left"/>
    </xf>
    <xf numFmtId="0" fontId="4" fillId="0" borderId="31" xfId="0" applyFont="1" applyBorder="1"/>
    <xf numFmtId="2" fontId="4" fillId="0" borderId="32" xfId="0" applyNumberFormat="1" applyFont="1" applyBorder="1"/>
    <xf numFmtId="2" fontId="4" fillId="0" borderId="33" xfId="0" applyNumberFormat="1" applyFont="1" applyBorder="1"/>
    <xf numFmtId="0" fontId="4" fillId="0" borderId="34" xfId="0" applyFont="1" applyBorder="1"/>
    <xf numFmtId="9" fontId="0" fillId="2" borderId="0" xfId="14" applyFont="1" applyFill="1"/>
    <xf numFmtId="0" fontId="9" fillId="3" borderId="35" xfId="0" applyFont="1" applyFill="1" applyBorder="1" applyAlignment="1">
      <alignment horizontal="center" vertical="center"/>
    </xf>
    <xf numFmtId="0" fontId="10" fillId="2" borderId="36" xfId="0" applyFont="1" applyFill="1" applyBorder="1"/>
    <xf numFmtId="0" fontId="0" fillId="0" borderId="27" xfId="0" applyBorder="1"/>
    <xf numFmtId="0" fontId="10" fillId="2" borderId="37" xfId="0" applyFont="1" applyFill="1" applyBorder="1"/>
    <xf numFmtId="0" fontId="0" fillId="0" borderId="0" xfId="0" applyBorder="1"/>
    <xf numFmtId="165" fontId="0" fillId="0" borderId="0" xfId="0" applyNumberFormat="1" applyBorder="1"/>
    <xf numFmtId="165" fontId="0" fillId="0" borderId="30" xfId="0" applyNumberFormat="1" applyBorder="1"/>
    <xf numFmtId="0" fontId="10" fillId="2" borderId="38" xfId="0" applyFont="1" applyFill="1" applyBorder="1"/>
    <xf numFmtId="0" fontId="10" fillId="2" borderId="39" xfId="0" applyFont="1" applyFill="1" applyBorder="1"/>
    <xf numFmtId="0" fontId="10" fillId="2" borderId="40" xfId="0" applyFont="1" applyFill="1" applyBorder="1"/>
    <xf numFmtId="0" fontId="10" fillId="2" borderId="37" xfId="0" applyFont="1" applyFill="1" applyBorder="1" applyAlignment="1">
      <alignment horizontal="left"/>
    </xf>
    <xf numFmtId="0" fontId="10" fillId="2" borderId="41" xfId="0" applyFont="1" applyFill="1" applyBorder="1"/>
    <xf numFmtId="0" fontId="0" fillId="0" borderId="32" xfId="0" applyBorder="1"/>
    <xf numFmtId="165" fontId="0" fillId="0" borderId="32" xfId="0" applyNumberFormat="1" applyBorder="1"/>
    <xf numFmtId="165" fontId="0" fillId="0" borderId="33" xfId="0" applyNumberFormat="1" applyBorder="1"/>
    <xf numFmtId="0" fontId="10" fillId="2" borderId="42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2" borderId="45" xfId="0" applyFont="1" applyFill="1" applyBorder="1"/>
    <xf numFmtId="0" fontId="10" fillId="2" borderId="46" xfId="0" applyFont="1" applyFill="1" applyBorder="1"/>
    <xf numFmtId="0" fontId="10" fillId="2" borderId="0" xfId="0" applyFont="1" applyFill="1" applyBorder="1"/>
    <xf numFmtId="0" fontId="9" fillId="7" borderId="35" xfId="0" applyFont="1" applyFill="1" applyBorder="1" applyAlignment="1">
      <alignment horizontal="center" vertical="center"/>
    </xf>
    <xf numFmtId="0" fontId="5" fillId="2" borderId="9" xfId="0" applyFont="1" applyFill="1" applyBorder="1"/>
    <xf numFmtId="0" fontId="9" fillId="4" borderId="35" xfId="0" applyFont="1" applyFill="1" applyBorder="1" applyAlignment="1">
      <alignment horizontal="center" vertical="center"/>
    </xf>
    <xf numFmtId="0" fontId="0" fillId="0" borderId="28" xfId="0" applyBorder="1"/>
    <xf numFmtId="0" fontId="0" fillId="0" borderId="30" xfId="0" applyBorder="1"/>
    <xf numFmtId="0" fontId="0" fillId="0" borderId="33" xfId="0" applyBorder="1"/>
    <xf numFmtId="0" fontId="0" fillId="2" borderId="30" xfId="0" applyFill="1" applyBorder="1"/>
    <xf numFmtId="0" fontId="9" fillId="4" borderId="47" xfId="0" applyFont="1" applyFill="1" applyBorder="1" applyAlignment="1">
      <alignment horizontal="center" vertical="center"/>
    </xf>
    <xf numFmtId="0" fontId="7" fillId="2" borderId="27" xfId="0" applyFont="1" applyFill="1" applyBorder="1"/>
    <xf numFmtId="0" fontId="7" fillId="2" borderId="28" xfId="0" applyFont="1" applyFill="1" applyBorder="1"/>
    <xf numFmtId="0" fontId="9" fillId="8" borderId="35" xfId="0" applyFont="1" applyFill="1" applyBorder="1" applyAlignment="1">
      <alignment horizontal="center" vertical="center"/>
    </xf>
    <xf numFmtId="0" fontId="0" fillId="2" borderId="32" xfId="0" applyFill="1" applyBorder="1"/>
    <xf numFmtId="0" fontId="0" fillId="2" borderId="33" xfId="0" applyFill="1" applyBorder="1"/>
    <xf numFmtId="0" fontId="9" fillId="9" borderId="35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165" fontId="0" fillId="0" borderId="33" xfId="0" applyNumberFormat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9" fillId="11" borderId="48" xfId="0" applyFont="1" applyFill="1" applyBorder="1" applyAlignment="1">
      <alignment horizontal="center" vertical="center"/>
    </xf>
    <xf numFmtId="0" fontId="5" fillId="2" borderId="17" xfId="0" applyFont="1" applyFill="1" applyBorder="1"/>
    <xf numFmtId="0" fontId="9" fillId="9" borderId="36" xfId="0" applyFont="1" applyFill="1" applyBorder="1" applyAlignment="1">
      <alignment horizontal="center" vertical="center"/>
    </xf>
    <xf numFmtId="0" fontId="9" fillId="12" borderId="35" xfId="0" applyFont="1" applyFill="1" applyBorder="1" applyAlignment="1">
      <alignment horizontal="center" vertical="center"/>
    </xf>
    <xf numFmtId="0" fontId="5" fillId="2" borderId="49" xfId="0" applyFont="1" applyFill="1" applyBorder="1"/>
    <xf numFmtId="0" fontId="5" fillId="2" borderId="50" xfId="0" applyFont="1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0" xfId="0" applyFill="1" applyBorder="1"/>
    <xf numFmtId="0" fontId="0" fillId="0" borderId="30" xfId="0" applyFill="1" applyBorder="1"/>
    <xf numFmtId="0" fontId="9" fillId="13" borderId="51" xfId="0" applyFont="1" applyFill="1" applyBorder="1" applyAlignment="1">
      <alignment horizontal="center" vertical="center"/>
    </xf>
    <xf numFmtId="0" fontId="5" fillId="14" borderId="0" xfId="0" applyFont="1" applyFill="1" applyBorder="1"/>
    <xf numFmtId="0" fontId="0" fillId="14" borderId="0" xfId="0" applyFill="1" applyBorder="1"/>
    <xf numFmtId="165" fontId="0" fillId="0" borderId="0" xfId="0" applyNumberFormat="1" applyFill="1" applyBorder="1"/>
    <xf numFmtId="165" fontId="0" fillId="0" borderId="30" xfId="0" applyNumberFormat="1" applyFill="1" applyBorder="1"/>
    <xf numFmtId="165" fontId="0" fillId="0" borderId="32" xfId="0" applyNumberFormat="1" applyFill="1" applyBorder="1"/>
    <xf numFmtId="165" fontId="0" fillId="0" borderId="27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0" fontId="17" fillId="0" borderId="52" xfId="0" applyFont="1" applyBorder="1" applyAlignment="1">
      <alignment horizontal="center"/>
    </xf>
    <xf numFmtId="165" fontId="17" fillId="0" borderId="52" xfId="0" applyNumberFormat="1" applyFont="1" applyBorder="1" applyAlignment="1">
      <alignment horizontal="center"/>
    </xf>
    <xf numFmtId="165" fontId="17" fillId="0" borderId="53" xfId="0" applyNumberFormat="1" applyFont="1" applyBorder="1" applyAlignment="1">
      <alignment horizontal="center"/>
    </xf>
    <xf numFmtId="0" fontId="4" fillId="2" borderId="54" xfId="0" applyFont="1" applyFill="1" applyBorder="1"/>
    <xf numFmtId="2" fontId="4" fillId="0" borderId="0" xfId="0" applyNumberFormat="1" applyFont="1" applyFill="1" applyBorder="1"/>
    <xf numFmtId="0" fontId="4" fillId="0" borderId="26" xfId="0" applyFont="1" applyFill="1" applyBorder="1"/>
    <xf numFmtId="2" fontId="4" fillId="0" borderId="27" xfId="0" applyNumberFormat="1" applyFont="1" applyFill="1" applyBorder="1"/>
    <xf numFmtId="2" fontId="4" fillId="0" borderId="28" xfId="0" applyNumberFormat="1" applyFont="1" applyFill="1" applyBorder="1"/>
    <xf numFmtId="0" fontId="4" fillId="0" borderId="29" xfId="0" applyFont="1" applyFill="1" applyBorder="1"/>
    <xf numFmtId="2" fontId="4" fillId="0" borderId="30" xfId="0" applyNumberFormat="1" applyFont="1" applyFill="1" applyBorder="1"/>
    <xf numFmtId="0" fontId="0" fillId="0" borderId="29" xfId="0" applyFill="1" applyBorder="1"/>
    <xf numFmtId="0" fontId="4" fillId="0" borderId="31" xfId="0" applyFont="1" applyFill="1" applyBorder="1"/>
    <xf numFmtId="2" fontId="4" fillId="0" borderId="32" xfId="0" applyNumberFormat="1" applyFont="1" applyFill="1" applyBorder="1"/>
    <xf numFmtId="2" fontId="4" fillId="0" borderId="33" xfId="0" applyNumberFormat="1" applyFont="1" applyFill="1" applyBorder="1"/>
    <xf numFmtId="0" fontId="16" fillId="0" borderId="29" xfId="0" applyFont="1" applyBorder="1"/>
    <xf numFmtId="0" fontId="10" fillId="2" borderId="55" xfId="0" applyFont="1" applyFill="1" applyBorder="1"/>
    <xf numFmtId="165" fontId="17" fillId="0" borderId="56" xfId="0" applyNumberFormat="1" applyFont="1" applyBorder="1" applyAlignment="1">
      <alignment horizontal="center"/>
    </xf>
    <xf numFmtId="166" fontId="8" fillId="15" borderId="1" xfId="11" applyNumberFormat="1" applyFont="1" applyFill="1" applyBorder="1" applyAlignment="1">
      <alignment horizontal="center"/>
    </xf>
    <xf numFmtId="166" fontId="8" fillId="15" borderId="8" xfId="11" applyNumberFormat="1" applyFont="1" applyFill="1" applyBorder="1" applyAlignment="1">
      <alignment horizontal="center"/>
    </xf>
    <xf numFmtId="0" fontId="0" fillId="14" borderId="0" xfId="0" applyFill="1"/>
    <xf numFmtId="0" fontId="0" fillId="1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6" fillId="16" borderId="56" xfId="0" applyFont="1" applyFill="1" applyBorder="1"/>
    <xf numFmtId="2" fontId="16" fillId="16" borderId="52" xfId="0" applyNumberFormat="1" applyFont="1" applyFill="1" applyBorder="1"/>
    <xf numFmtId="2" fontId="16" fillId="16" borderId="53" xfId="0" applyNumberFormat="1" applyFont="1" applyFill="1" applyBorder="1"/>
    <xf numFmtId="0" fontId="8" fillId="14" borderId="0" xfId="0" applyFont="1" applyFill="1"/>
    <xf numFmtId="0" fontId="8" fillId="0" borderId="0" xfId="0" applyFont="1"/>
    <xf numFmtId="0" fontId="26" fillId="0" borderId="0" xfId="0" applyFont="1"/>
    <xf numFmtId="0" fontId="25" fillId="2" borderId="0" xfId="0" applyFont="1" applyFill="1"/>
    <xf numFmtId="0" fontId="18" fillId="0" borderId="0" xfId="0" applyFont="1"/>
    <xf numFmtId="0" fontId="31" fillId="0" borderId="9" xfId="0" applyFont="1" applyBorder="1"/>
    <xf numFmtId="0" fontId="31" fillId="0" borderId="0" xfId="0" applyFont="1"/>
    <xf numFmtId="4" fontId="31" fillId="0" borderId="0" xfId="0" applyNumberFormat="1" applyFont="1"/>
    <xf numFmtId="0" fontId="31" fillId="0" borderId="6" xfId="0" applyFont="1" applyBorder="1"/>
    <xf numFmtId="0" fontId="31" fillId="0" borderId="0" xfId="0" applyFont="1" applyAlignment="1"/>
    <xf numFmtId="0" fontId="31" fillId="0" borderId="7" xfId="0" applyFont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167" fontId="33" fillId="0" borderId="0" xfId="0" applyNumberFormat="1" applyFont="1" applyFill="1" applyBorder="1" applyAlignment="1">
      <alignment horizontal="center"/>
    </xf>
    <xf numFmtId="4" fontId="33" fillId="0" borderId="0" xfId="0" applyNumberFormat="1" applyFont="1" applyFill="1" applyBorder="1" applyAlignment="1">
      <alignment horizontal="center"/>
    </xf>
    <xf numFmtId="4" fontId="32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167" fontId="31" fillId="0" borderId="0" xfId="0" applyNumberFormat="1" applyFont="1" applyFill="1" applyBorder="1" applyAlignment="1">
      <alignment horizontal="center"/>
    </xf>
    <xf numFmtId="4" fontId="31" fillId="0" borderId="0" xfId="0" applyNumberFormat="1" applyFont="1" applyFill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4" fontId="32" fillId="0" borderId="10" xfId="0" applyNumberFormat="1" applyFont="1" applyBorder="1" applyAlignment="1">
      <alignment horizontal="center"/>
    </xf>
    <xf numFmtId="4" fontId="32" fillId="0" borderId="57" xfId="0" applyNumberFormat="1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2" fillId="0" borderId="25" xfId="0" applyFont="1" applyBorder="1"/>
    <xf numFmtId="0" fontId="32" fillId="0" borderId="8" xfId="0" applyFont="1" applyBorder="1" applyAlignment="1">
      <alignment horizontal="center"/>
    </xf>
    <xf numFmtId="4" fontId="32" fillId="0" borderId="25" xfId="0" applyNumberFormat="1" applyFont="1" applyBorder="1" applyAlignment="1">
      <alignment horizontal="center"/>
    </xf>
    <xf numFmtId="4" fontId="32" fillId="0" borderId="59" xfId="0" applyNumberFormat="1" applyFont="1" applyBorder="1" applyAlignment="1">
      <alignment horizontal="center"/>
    </xf>
    <xf numFmtId="0" fontId="32" fillId="19" borderId="50" xfId="0" applyFont="1" applyFill="1" applyBorder="1" applyAlignment="1">
      <alignment horizontal="left"/>
    </xf>
    <xf numFmtId="0" fontId="32" fillId="19" borderId="58" xfId="0" applyFont="1" applyFill="1" applyBorder="1" applyAlignment="1">
      <alignment horizontal="left"/>
    </xf>
    <xf numFmtId="167" fontId="32" fillId="19" borderId="58" xfId="0" applyNumberFormat="1" applyFont="1" applyFill="1" applyBorder="1"/>
    <xf numFmtId="169" fontId="32" fillId="19" borderId="58" xfId="0" applyNumberFormat="1" applyFont="1" applyFill="1" applyBorder="1" applyAlignment="1">
      <alignment horizontal="center"/>
    </xf>
    <xf numFmtId="4" fontId="32" fillId="19" borderId="58" xfId="0" applyNumberFormat="1" applyFont="1" applyFill="1" applyBorder="1" applyAlignment="1">
      <alignment horizontal="center"/>
    </xf>
    <xf numFmtId="4" fontId="32" fillId="19" borderId="32" xfId="0" applyNumberFormat="1" applyFont="1" applyFill="1" applyBorder="1"/>
    <xf numFmtId="4" fontId="32" fillId="0" borderId="0" xfId="0" applyNumberFormat="1" applyFont="1" applyFill="1" applyBorder="1" applyAlignment="1">
      <alignment horizontal="right"/>
    </xf>
    <xf numFmtId="2" fontId="33" fillId="0" borderId="0" xfId="0" applyNumberFormat="1" applyFont="1" applyFill="1" applyBorder="1" applyAlignment="1">
      <alignment horizontal="center"/>
    </xf>
    <xf numFmtId="1" fontId="31" fillId="5" borderId="50" xfId="0" applyNumberFormat="1" applyFont="1" applyFill="1" applyBorder="1" applyAlignment="1">
      <alignment horizontal="center"/>
    </xf>
    <xf numFmtId="0" fontId="35" fillId="0" borderId="9" xfId="0" applyFont="1" applyFill="1" applyBorder="1"/>
    <xf numFmtId="0" fontId="31" fillId="0" borderId="10" xfId="0" applyFont="1" applyFill="1" applyBorder="1" applyAlignment="1">
      <alignment horizontal="center"/>
    </xf>
    <xf numFmtId="14" fontId="36" fillId="0" borderId="10" xfId="0" applyNumberFormat="1" applyFont="1" applyFill="1" applyBorder="1" applyAlignment="1">
      <alignment horizontal="center"/>
    </xf>
    <xf numFmtId="4" fontId="31" fillId="0" borderId="10" xfId="0" applyNumberFormat="1" applyFont="1" applyFill="1" applyBorder="1" applyAlignment="1">
      <alignment horizontal="center"/>
    </xf>
    <xf numFmtId="10" fontId="31" fillId="0" borderId="10" xfId="0" applyNumberFormat="1" applyFont="1" applyFill="1" applyBorder="1" applyAlignment="1">
      <alignment horizontal="center" vertical="center" wrapText="1"/>
    </xf>
    <xf numFmtId="3" fontId="31" fillId="0" borderId="10" xfId="0" applyNumberFormat="1" applyFont="1" applyFill="1" applyBorder="1" applyAlignment="1">
      <alignment horizontal="center"/>
    </xf>
    <xf numFmtId="1" fontId="31" fillId="5" borderId="61" xfId="0" applyNumberFormat="1" applyFont="1" applyFill="1" applyBorder="1" applyAlignment="1">
      <alignment horizontal="center"/>
    </xf>
    <xf numFmtId="1" fontId="31" fillId="0" borderId="10" xfId="0" applyNumberFormat="1" applyFont="1" applyFill="1" applyBorder="1" applyAlignment="1">
      <alignment horizontal="center"/>
    </xf>
    <xf numFmtId="4" fontId="31" fillId="0" borderId="11" xfId="0" applyNumberFormat="1" applyFont="1" applyFill="1" applyBorder="1" applyAlignment="1">
      <alignment horizontal="center"/>
    </xf>
    <xf numFmtId="177" fontId="32" fillId="19" borderId="58" xfId="0" applyNumberFormat="1" applyFont="1" applyFill="1" applyBorder="1" applyAlignment="1">
      <alignment horizontal="center"/>
    </xf>
    <xf numFmtId="1" fontId="31" fillId="0" borderId="17" xfId="0" applyNumberFormat="1" applyFont="1" applyFill="1" applyBorder="1" applyAlignment="1">
      <alignment horizontal="center"/>
    </xf>
    <xf numFmtId="1" fontId="31" fillId="0" borderId="2" xfId="0" applyNumberFormat="1" applyFont="1" applyFill="1" applyBorder="1" applyAlignment="1">
      <alignment horizontal="center"/>
    </xf>
    <xf numFmtId="1" fontId="31" fillId="17" borderId="2" xfId="0" applyNumberFormat="1" applyFont="1" applyFill="1" applyBorder="1" applyAlignment="1">
      <alignment horizontal="center"/>
    </xf>
    <xf numFmtId="1" fontId="31" fillId="17" borderId="18" xfId="0" applyNumberFormat="1" applyFont="1" applyFill="1" applyBorder="1" applyAlignment="1">
      <alignment horizontal="center"/>
    </xf>
    <xf numFmtId="168" fontId="31" fillId="19" borderId="9" xfId="0" applyNumberFormat="1" applyFont="1" applyFill="1" applyBorder="1" applyAlignment="1">
      <alignment horizontal="center"/>
    </xf>
    <xf numFmtId="168" fontId="31" fillId="19" borderId="76" xfId="0" applyNumberFormat="1" applyFont="1" applyFill="1" applyBorder="1" applyAlignment="1">
      <alignment horizontal="center"/>
    </xf>
    <xf numFmtId="0" fontId="31" fillId="19" borderId="7" xfId="0" applyFont="1" applyFill="1" applyBorder="1" applyAlignment="1">
      <alignment horizontal="center"/>
    </xf>
    <xf numFmtId="0" fontId="31" fillId="19" borderId="8" xfId="0" applyFont="1" applyFill="1" applyBorder="1" applyAlignment="1">
      <alignment horizontal="center"/>
    </xf>
    <xf numFmtId="0" fontId="31" fillId="19" borderId="77" xfId="0" applyFont="1" applyFill="1" applyBorder="1" applyAlignment="1">
      <alignment horizontal="center"/>
    </xf>
    <xf numFmtId="0" fontId="31" fillId="19" borderId="20" xfId="0" applyFont="1" applyFill="1" applyBorder="1" applyAlignment="1">
      <alignment horizontal="center"/>
    </xf>
    <xf numFmtId="0" fontId="31" fillId="19" borderId="78" xfId="0" applyFont="1" applyFill="1" applyBorder="1" applyAlignment="1">
      <alignment horizontal="center"/>
    </xf>
    <xf numFmtId="0" fontId="37" fillId="0" borderId="0" xfId="36" applyFont="1" applyFill="1" applyBorder="1" applyAlignment="1" applyProtection="1">
      <alignment horizontal="left"/>
      <protection locked="0"/>
    </xf>
    <xf numFmtId="172" fontId="37" fillId="0" borderId="0" xfId="36" applyNumberFormat="1" applyFont="1" applyFill="1" applyBorder="1" applyAlignment="1" applyProtection="1">
      <alignment horizontal="left"/>
      <protection locked="0"/>
    </xf>
    <xf numFmtId="0" fontId="38" fillId="0" borderId="0" xfId="37" applyFont="1" applyFill="1" applyBorder="1" applyAlignment="1" applyProtection="1">
      <protection locked="0"/>
    </xf>
    <xf numFmtId="0" fontId="38" fillId="0" borderId="64" xfId="37" applyFont="1" applyFill="1" applyBorder="1" applyAlignment="1" applyProtection="1">
      <protection locked="0"/>
    </xf>
    <xf numFmtId="0" fontId="39" fillId="0" borderId="0" xfId="39" applyFont="1" applyFill="1" applyBorder="1" applyAlignment="1" applyProtection="1">
      <alignment horizontal="right"/>
      <protection locked="0"/>
    </xf>
    <xf numFmtId="0" fontId="39" fillId="0" borderId="0" xfId="36" applyFont="1" applyFill="1" applyBorder="1" applyAlignment="1" applyProtection="1">
      <alignment horizontal="left"/>
      <protection locked="0"/>
    </xf>
    <xf numFmtId="0" fontId="40" fillId="0" borderId="0" xfId="37" applyFont="1" applyFill="1" applyAlignment="1" applyProtection="1">
      <protection locked="0"/>
    </xf>
    <xf numFmtId="0" fontId="38" fillId="0" borderId="0" xfId="37" applyFont="1" applyFill="1" applyBorder="1" applyProtection="1">
      <protection locked="0"/>
    </xf>
    <xf numFmtId="0" fontId="40" fillId="0" borderId="0" xfId="37" applyFont="1" applyFill="1" applyBorder="1" applyAlignment="1" applyProtection="1">
      <protection locked="0"/>
    </xf>
    <xf numFmtId="0" fontId="39" fillId="0" borderId="0" xfId="37" applyFont="1" applyFill="1" applyBorder="1" applyAlignment="1" applyProtection="1">
      <alignment horizontal="right"/>
      <protection locked="0"/>
    </xf>
    <xf numFmtId="0" fontId="39" fillId="0" borderId="0" xfId="37" applyFont="1" applyFill="1" applyBorder="1" applyAlignment="1" applyProtection="1">
      <protection locked="0"/>
    </xf>
    <xf numFmtId="0" fontId="39" fillId="0" borderId="0" xfId="36" applyFont="1" applyFill="1" applyBorder="1" applyAlignment="1" applyProtection="1">
      <alignment horizontal="right"/>
      <protection locked="0"/>
    </xf>
    <xf numFmtId="4" fontId="38" fillId="0" borderId="0" xfId="37" applyNumberFormat="1" applyFont="1" applyBorder="1"/>
    <xf numFmtId="0" fontId="39" fillId="0" borderId="0" xfId="37" applyFont="1" applyFill="1" applyBorder="1" applyAlignment="1" applyProtection="1">
      <alignment horizontal="left"/>
      <protection locked="0"/>
    </xf>
    <xf numFmtId="0" fontId="41" fillId="0" borderId="64" xfId="37" applyFont="1" applyFill="1" applyBorder="1" applyAlignment="1" applyProtection="1">
      <alignment horizontal="center"/>
      <protection locked="0"/>
    </xf>
    <xf numFmtId="0" fontId="37" fillId="0" borderId="0" xfId="37" applyFont="1" applyFill="1" applyBorder="1" applyAlignment="1" applyProtection="1">
      <alignment horizontal="right"/>
      <protection locked="0"/>
    </xf>
    <xf numFmtId="0" fontId="40" fillId="0" borderId="0" xfId="37" applyFont="1" applyFill="1" applyAlignment="1" applyProtection="1">
      <alignment horizontal="center"/>
      <protection locked="0"/>
    </xf>
    <xf numFmtId="0" fontId="43" fillId="0" borderId="2" xfId="38" applyFont="1" applyBorder="1" applyAlignment="1">
      <alignment horizontal="center"/>
    </xf>
    <xf numFmtId="0" fontId="43" fillId="0" borderId="1" xfId="38" applyFont="1" applyFill="1" applyBorder="1" applyAlignment="1">
      <alignment horizontal="center"/>
    </xf>
    <xf numFmtId="0" fontId="38" fillId="21" borderId="1" xfId="38" applyFont="1" applyFill="1" applyBorder="1" applyAlignment="1">
      <alignment horizontal="center"/>
    </xf>
    <xf numFmtId="0" fontId="38" fillId="2" borderId="1" xfId="38" applyFont="1" applyFill="1" applyBorder="1" applyAlignment="1">
      <alignment wrapText="1"/>
    </xf>
    <xf numFmtId="0" fontId="38" fillId="2" borderId="1" xfId="38" applyFont="1" applyFill="1" applyBorder="1" applyAlignment="1">
      <alignment horizontal="center" wrapText="1"/>
    </xf>
    <xf numFmtId="9" fontId="38" fillId="2" borderId="1" xfId="38" applyNumberFormat="1" applyFont="1" applyFill="1" applyBorder="1" applyAlignment="1">
      <alignment horizontal="center" wrapText="1"/>
    </xf>
    <xf numFmtId="3" fontId="38" fillId="2" borderId="1" xfId="38" applyNumberFormat="1" applyFont="1" applyFill="1" applyBorder="1" applyAlignment="1">
      <alignment horizontal="center" wrapText="1"/>
    </xf>
    <xf numFmtId="1" fontId="38" fillId="0" borderId="1" xfId="38" applyNumberFormat="1" applyFont="1" applyFill="1" applyBorder="1" applyAlignment="1">
      <alignment horizontal="center"/>
    </xf>
    <xf numFmtId="173" fontId="38" fillId="2" borderId="1" xfId="38" applyNumberFormat="1" applyFont="1" applyFill="1" applyBorder="1" applyAlignment="1"/>
    <xf numFmtId="0" fontId="38" fillId="2" borderId="1" xfId="38" applyFont="1" applyFill="1" applyBorder="1" applyAlignment="1">
      <alignment horizontal="center"/>
    </xf>
    <xf numFmtId="0" fontId="38" fillId="2" borderId="0" xfId="38" applyFont="1" applyFill="1" applyAlignment="1"/>
    <xf numFmtId="3" fontId="38" fillId="0" borderId="1" xfId="38" applyNumberFormat="1" applyFont="1" applyFill="1" applyBorder="1" applyAlignment="1">
      <alignment horizontal="center" wrapText="1"/>
    </xf>
    <xf numFmtId="3" fontId="39" fillId="0" borderId="0" xfId="37" applyNumberFormat="1" applyFont="1" applyFill="1" applyBorder="1" applyAlignment="1" applyProtection="1">
      <alignment horizontal="center"/>
      <protection locked="0"/>
    </xf>
    <xf numFmtId="172" fontId="39" fillId="0" borderId="0" xfId="37" applyNumberFormat="1" applyFont="1" applyFill="1" applyBorder="1" applyAlignment="1" applyProtection="1">
      <protection locked="0"/>
    </xf>
    <xf numFmtId="3" fontId="38" fillId="0" borderId="0" xfId="37" applyNumberFormat="1" applyFont="1" applyFill="1" applyBorder="1" applyAlignment="1" applyProtection="1">
      <alignment horizontal="center"/>
      <protection locked="0"/>
    </xf>
    <xf numFmtId="174" fontId="40" fillId="0" borderId="0" xfId="37" applyNumberFormat="1" applyFont="1" applyFill="1" applyAlignment="1" applyProtection="1">
      <protection locked="0"/>
    </xf>
    <xf numFmtId="0" fontId="38" fillId="0" borderId="62" xfId="39" applyFont="1" applyFill="1" applyBorder="1" applyAlignment="1" applyProtection="1">
      <alignment horizontal="center"/>
      <protection locked="0"/>
    </xf>
    <xf numFmtId="0" fontId="38" fillId="0" borderId="66" xfId="39" applyFont="1" applyFill="1" applyBorder="1" applyAlignment="1" applyProtection="1">
      <alignment horizontal="center"/>
      <protection locked="0"/>
    </xf>
    <xf numFmtId="172" fontId="40" fillId="0" borderId="0" xfId="37" applyNumberFormat="1" applyFont="1" applyFill="1" applyAlignment="1" applyProtection="1">
      <protection locked="0"/>
    </xf>
    <xf numFmtId="3" fontId="43" fillId="0" borderId="1" xfId="39" applyNumberFormat="1" applyFont="1" applyFill="1" applyBorder="1" applyAlignment="1" applyProtection="1">
      <alignment horizontal="center"/>
      <protection locked="0"/>
    </xf>
    <xf numFmtId="173" fontId="43" fillId="0" borderId="1" xfId="38" applyNumberFormat="1" applyFont="1" applyFill="1" applyBorder="1" applyAlignment="1"/>
    <xf numFmtId="9" fontId="43" fillId="0" borderId="1" xfId="37" applyNumberFormat="1" applyFont="1" applyFill="1" applyBorder="1" applyAlignment="1">
      <alignment horizontal="center"/>
    </xf>
    <xf numFmtId="0" fontId="38" fillId="0" borderId="0" xfId="37" applyFont="1" applyFill="1"/>
    <xf numFmtId="3" fontId="39" fillId="0" borderId="1" xfId="37" applyNumberFormat="1" applyFont="1" applyFill="1" applyBorder="1" applyAlignment="1" applyProtection="1">
      <alignment horizontal="center"/>
      <protection locked="0"/>
    </xf>
    <xf numFmtId="175" fontId="39" fillId="0" borderId="1" xfId="37" applyNumberFormat="1" applyFont="1" applyFill="1" applyBorder="1" applyAlignment="1" applyProtection="1">
      <alignment horizontal="right"/>
      <protection locked="0"/>
    </xf>
    <xf numFmtId="0" fontId="40" fillId="0" borderId="25" xfId="37" applyFont="1" applyFill="1" applyBorder="1" applyAlignment="1" applyProtection="1">
      <protection locked="0"/>
    </xf>
    <xf numFmtId="176" fontId="39" fillId="0" borderId="1" xfId="39" applyNumberFormat="1" applyFont="1" applyFill="1" applyBorder="1" applyAlignment="1" applyProtection="1">
      <protection locked="0"/>
    </xf>
    <xf numFmtId="0" fontId="38" fillId="0" borderId="0" xfId="39" applyFont="1" applyFill="1" applyBorder="1" applyAlignment="1" applyProtection="1">
      <alignment horizontal="right"/>
      <protection locked="0"/>
    </xf>
    <xf numFmtId="0" fontId="38" fillId="0" borderId="0" xfId="39" applyFont="1" applyFill="1" applyBorder="1" applyAlignment="1" applyProtection="1">
      <protection locked="0"/>
    </xf>
    <xf numFmtId="0" fontId="38" fillId="0" borderId="0" xfId="39" applyFont="1" applyFill="1" applyBorder="1" applyAlignment="1" applyProtection="1">
      <alignment horizontal="center"/>
      <protection locked="0"/>
    </xf>
    <xf numFmtId="176" fontId="38" fillId="0" borderId="0" xfId="39" applyNumberFormat="1" applyFont="1" applyFill="1" applyBorder="1" applyAlignment="1" applyProtection="1">
      <protection locked="0"/>
    </xf>
    <xf numFmtId="3" fontId="44" fillId="0" borderId="0" xfId="37" applyNumberFormat="1" applyFont="1" applyFill="1" applyAlignment="1" applyProtection="1">
      <protection locked="0"/>
    </xf>
    <xf numFmtId="173" fontId="40" fillId="0" borderId="0" xfId="37" applyNumberFormat="1" applyFont="1" applyFill="1" applyAlignment="1" applyProtection="1">
      <protection locked="0"/>
    </xf>
    <xf numFmtId="0" fontId="38" fillId="0" borderId="0" xfId="39" applyFont="1" applyFill="1" applyAlignment="1" applyProtection="1">
      <protection locked="0"/>
    </xf>
    <xf numFmtId="176" fontId="40" fillId="0" borderId="0" xfId="37" applyNumberFormat="1" applyFont="1" applyFill="1" applyAlignment="1" applyProtection="1">
      <protection locked="0"/>
    </xf>
    <xf numFmtId="0" fontId="45" fillId="0" borderId="0" xfId="13" applyFont="1" applyAlignment="1">
      <alignment horizontal="centerContinuous"/>
    </xf>
    <xf numFmtId="0" fontId="38" fillId="0" borderId="0" xfId="13" applyFont="1" applyAlignment="1">
      <alignment horizontal="centerContinuous"/>
    </xf>
    <xf numFmtId="0" fontId="46" fillId="0" borderId="0" xfId="37" applyFont="1" applyAlignment="1">
      <alignment horizontal="left"/>
    </xf>
    <xf numFmtId="0" fontId="46" fillId="0" borderId="0" xfId="37" applyFont="1"/>
    <xf numFmtId="0" fontId="45" fillId="0" borderId="0" xfId="13" applyFont="1" applyAlignment="1">
      <alignment horizontal="center"/>
    </xf>
    <xf numFmtId="0" fontId="38" fillId="0" borderId="0" xfId="13" applyFont="1"/>
    <xf numFmtId="0" fontId="45" fillId="0" borderId="73" xfId="13" applyFont="1" applyBorder="1" applyAlignment="1">
      <alignment horizontal="center"/>
    </xf>
    <xf numFmtId="0" fontId="39" fillId="0" borderId="74" xfId="13" applyFont="1" applyBorder="1" applyAlignment="1">
      <alignment horizontal="center"/>
    </xf>
    <xf numFmtId="0" fontId="39" fillId="21" borderId="28" xfId="13" applyFont="1" applyFill="1" applyBorder="1" applyAlignment="1">
      <alignment horizontal="center"/>
    </xf>
    <xf numFmtId="0" fontId="45" fillId="0" borderId="50" xfId="13" applyFont="1" applyBorder="1"/>
    <xf numFmtId="0" fontId="39" fillId="0" borderId="60" xfId="13" applyFont="1" applyBorder="1" applyAlignment="1">
      <alignment horizontal="center"/>
    </xf>
    <xf numFmtId="166" fontId="39" fillId="0" borderId="60" xfId="13" applyNumberFormat="1" applyFont="1" applyBorder="1" applyAlignment="1">
      <alignment horizontal="center"/>
    </xf>
    <xf numFmtId="9" fontId="39" fillId="21" borderId="33" xfId="13" applyNumberFormat="1" applyFont="1" applyFill="1" applyBorder="1" applyAlignment="1">
      <alignment horizontal="center"/>
    </xf>
    <xf numFmtId="0" fontId="45" fillId="0" borderId="26" xfId="13" applyFont="1" applyBorder="1"/>
    <xf numFmtId="0" fontId="39" fillId="0" borderId="27" xfId="13" applyFont="1" applyBorder="1" applyAlignment="1">
      <alignment horizontal="center"/>
    </xf>
    <xf numFmtId="0" fontId="39" fillId="0" borderId="0" xfId="13" applyFont="1" applyBorder="1" applyAlignment="1">
      <alignment horizontal="center"/>
    </xf>
    <xf numFmtId="166" fontId="39" fillId="0" borderId="27" xfId="13" applyNumberFormat="1" applyFont="1" applyBorder="1" applyAlignment="1">
      <alignment horizontal="center"/>
    </xf>
    <xf numFmtId="9" fontId="39" fillId="0" borderId="27" xfId="13" applyNumberFormat="1" applyFont="1" applyFill="1" applyBorder="1" applyAlignment="1">
      <alignment horizontal="center"/>
    </xf>
    <xf numFmtId="0" fontId="46" fillId="0" borderId="0" xfId="37" applyFont="1" applyBorder="1" applyAlignment="1">
      <alignment horizontal="left"/>
    </xf>
    <xf numFmtId="0" fontId="39" fillId="0" borderId="13" xfId="13" applyFont="1" applyFill="1" applyBorder="1" applyAlignment="1">
      <alignment horizontal="center"/>
    </xf>
    <xf numFmtId="0" fontId="39" fillId="0" borderId="75" xfId="13" applyFont="1" applyBorder="1" applyAlignment="1">
      <alignment horizontal="center"/>
    </xf>
    <xf numFmtId="4" fontId="39" fillId="21" borderId="75" xfId="13" applyNumberFormat="1" applyFont="1" applyFill="1" applyBorder="1"/>
    <xf numFmtId="4" fontId="39" fillId="21" borderId="16" xfId="13" applyNumberFormat="1" applyFont="1" applyFill="1" applyBorder="1" applyAlignment="1">
      <alignment horizontal="right"/>
    </xf>
    <xf numFmtId="0" fontId="39" fillId="0" borderId="26" xfId="13" applyFont="1" applyFill="1" applyBorder="1" applyAlignment="1">
      <alignment horizontal="center"/>
    </xf>
    <xf numFmtId="4" fontId="39" fillId="0" borderId="0" xfId="13" applyNumberFormat="1" applyFont="1" applyFill="1" applyBorder="1"/>
    <xf numFmtId="4" fontId="39" fillId="0" borderId="27" xfId="13" applyNumberFormat="1" applyFont="1" applyFill="1" applyBorder="1"/>
    <xf numFmtId="4" fontId="39" fillId="0" borderId="27" xfId="13" applyNumberFormat="1" applyFont="1" applyFill="1" applyBorder="1" applyAlignment="1">
      <alignment horizontal="right"/>
    </xf>
    <xf numFmtId="0" fontId="39" fillId="21" borderId="13" xfId="13" applyFont="1" applyFill="1" applyBorder="1"/>
    <xf numFmtId="0" fontId="39" fillId="21" borderId="75" xfId="13" applyFont="1" applyFill="1" applyBorder="1" applyAlignment="1">
      <alignment horizontal="center"/>
    </xf>
    <xf numFmtId="4" fontId="39" fillId="21" borderId="16" xfId="13" applyNumberFormat="1" applyFont="1" applyFill="1" applyBorder="1"/>
    <xf numFmtId="0" fontId="46" fillId="0" borderId="0" xfId="40" applyFont="1"/>
    <xf numFmtId="4" fontId="46" fillId="0" borderId="0" xfId="40" applyNumberFormat="1" applyFont="1"/>
    <xf numFmtId="4" fontId="38" fillId="0" borderId="0" xfId="13" applyNumberFormat="1" applyFont="1"/>
    <xf numFmtId="4" fontId="38" fillId="0" borderId="0" xfId="13" applyNumberFormat="1" applyFont="1" applyFill="1"/>
    <xf numFmtId="0" fontId="46" fillId="0" borderId="0" xfId="37" applyFont="1" applyFill="1" applyAlignment="1">
      <alignment horizontal="left"/>
    </xf>
    <xf numFmtId="0" fontId="47" fillId="15" borderId="1" xfId="38" applyFont="1" applyFill="1" applyBorder="1" applyAlignment="1">
      <alignment wrapText="1"/>
    </xf>
    <xf numFmtId="0" fontId="47" fillId="15" borderId="1" xfId="38" applyFont="1" applyFill="1" applyBorder="1" applyAlignment="1">
      <alignment horizontal="center" wrapText="1"/>
    </xf>
    <xf numFmtId="9" fontId="47" fillId="15" borderId="1" xfId="38" applyNumberFormat="1" applyFont="1" applyFill="1" applyBorder="1" applyAlignment="1">
      <alignment horizontal="center" wrapText="1"/>
    </xf>
    <xf numFmtId="3" fontId="47" fillId="15" borderId="1" xfId="38" applyNumberFormat="1" applyFont="1" applyFill="1" applyBorder="1" applyAlignment="1">
      <alignment horizontal="center" wrapText="1"/>
    </xf>
    <xf numFmtId="1" fontId="47" fillId="15" borderId="1" xfId="38" applyNumberFormat="1" applyFont="1" applyFill="1" applyBorder="1" applyAlignment="1">
      <alignment horizontal="center"/>
    </xf>
    <xf numFmtId="173" fontId="47" fillId="15" borderId="1" xfId="38" applyNumberFormat="1" applyFont="1" applyFill="1" applyBorder="1" applyAlignment="1"/>
    <xf numFmtId="0" fontId="47" fillId="15" borderId="1" xfId="38" applyFont="1" applyFill="1" applyBorder="1" applyAlignment="1">
      <alignment horizontal="center"/>
    </xf>
    <xf numFmtId="0" fontId="45" fillId="0" borderId="0" xfId="13" applyFont="1" applyAlignment="1">
      <alignment horizontal="center"/>
    </xf>
    <xf numFmtId="0" fontId="45" fillId="0" borderId="81" xfId="13" applyFont="1" applyBorder="1"/>
    <xf numFmtId="0" fontId="39" fillId="0" borderId="82" xfId="13" applyFont="1" applyBorder="1" applyAlignment="1">
      <alignment horizontal="center"/>
    </xf>
    <xf numFmtId="166" fontId="39" fillId="0" borderId="82" xfId="13" applyNumberFormat="1" applyFont="1" applyBorder="1" applyAlignment="1">
      <alignment horizontal="center"/>
    </xf>
    <xf numFmtId="0" fontId="31" fillId="0" borderId="10" xfId="0" applyFont="1" applyBorder="1" applyAlignment="1">
      <alignment horizontal="left"/>
    </xf>
    <xf numFmtId="0" fontId="31" fillId="0" borderId="11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0" borderId="19" xfId="0" applyFont="1" applyBorder="1" applyAlignment="1">
      <alignment horizontal="left"/>
    </xf>
    <xf numFmtId="14" fontId="31" fillId="0" borderId="1" xfId="0" applyNumberFormat="1" applyFont="1" applyBorder="1" applyAlignment="1">
      <alignment horizontal="left"/>
    </xf>
    <xf numFmtId="0" fontId="31" fillId="0" borderId="8" xfId="0" applyFont="1" applyBorder="1" applyAlignment="1">
      <alignment horizontal="left"/>
    </xf>
    <xf numFmtId="0" fontId="31" fillId="0" borderId="20" xfId="0" applyFont="1" applyBorder="1" applyAlignment="1">
      <alignment horizontal="left"/>
    </xf>
    <xf numFmtId="0" fontId="31" fillId="18" borderId="56" xfId="0" applyFont="1" applyFill="1" applyBorder="1" applyAlignment="1">
      <alignment horizontal="center"/>
    </xf>
    <xf numFmtId="0" fontId="31" fillId="18" borderId="52" xfId="0" applyFont="1" applyFill="1" applyBorder="1" applyAlignment="1">
      <alignment horizontal="center"/>
    </xf>
    <xf numFmtId="0" fontId="31" fillId="18" borderId="53" xfId="0" applyFont="1" applyFill="1" applyBorder="1" applyAlignment="1">
      <alignment horizontal="center"/>
    </xf>
    <xf numFmtId="0" fontId="38" fillId="0" borderId="62" xfId="37" applyFont="1" applyFill="1" applyBorder="1" applyAlignment="1" applyProtection="1">
      <alignment horizontal="center" vertical="center"/>
      <protection locked="0"/>
    </xf>
    <xf numFmtId="0" fontId="38" fillId="0" borderId="65" xfId="37" applyFont="1" applyFill="1" applyBorder="1" applyAlignment="1" applyProtection="1">
      <alignment horizontal="center" vertical="center"/>
      <protection locked="0"/>
    </xf>
    <xf numFmtId="0" fontId="38" fillId="0" borderId="71" xfId="37" applyFont="1" applyFill="1" applyBorder="1" applyAlignment="1" applyProtection="1">
      <alignment horizontal="center" vertical="center"/>
      <protection locked="0"/>
    </xf>
    <xf numFmtId="0" fontId="38" fillId="0" borderId="63" xfId="37" applyFont="1" applyFill="1" applyBorder="1" applyAlignment="1" applyProtection="1">
      <alignment horizontal="center" vertical="center" wrapText="1"/>
      <protection locked="0"/>
    </xf>
    <xf numFmtId="0" fontId="38" fillId="0" borderId="70" xfId="37" applyFont="1" applyFill="1" applyBorder="1" applyAlignment="1" applyProtection="1">
      <alignment horizontal="center" vertical="center"/>
      <protection locked="0"/>
    </xf>
    <xf numFmtId="0" fontId="42" fillId="20" borderId="67" xfId="38" applyFont="1" applyFill="1" applyBorder="1" applyAlignment="1">
      <alignment horizontal="center"/>
    </xf>
    <xf numFmtId="0" fontId="42" fillId="20" borderId="68" xfId="38" applyFont="1" applyFill="1" applyBorder="1" applyAlignment="1">
      <alignment horizontal="center"/>
    </xf>
    <xf numFmtId="0" fontId="42" fillId="20" borderId="5" xfId="38" applyFont="1" applyFill="1" applyBorder="1" applyAlignment="1">
      <alignment horizontal="center"/>
    </xf>
    <xf numFmtId="0" fontId="39" fillId="0" borderId="1" xfId="38" applyFont="1" applyFill="1" applyBorder="1" applyAlignment="1">
      <alignment horizontal="left"/>
    </xf>
    <xf numFmtId="0" fontId="47" fillId="15" borderId="1" xfId="38" applyFont="1" applyFill="1" applyBorder="1" applyAlignment="1">
      <alignment horizontal="left"/>
    </xf>
    <xf numFmtId="0" fontId="41" fillId="0" borderId="62" xfId="37" applyFont="1" applyFill="1" applyBorder="1" applyAlignment="1" applyProtection="1">
      <alignment horizontal="center" vertical="center"/>
      <protection locked="0"/>
    </xf>
    <xf numFmtId="0" fontId="41" fillId="0" borderId="63" xfId="37" applyFont="1" applyFill="1" applyBorder="1" applyAlignment="1" applyProtection="1">
      <alignment horizontal="center" vertical="center"/>
      <protection locked="0"/>
    </xf>
    <xf numFmtId="0" fontId="41" fillId="0" borderId="65" xfId="37" applyFont="1" applyFill="1" applyBorder="1" applyAlignment="1" applyProtection="1">
      <alignment horizontal="center" vertical="center"/>
      <protection locked="0"/>
    </xf>
    <xf numFmtId="0" fontId="38" fillId="0" borderId="66" xfId="37" applyFont="1" applyFill="1" applyBorder="1" applyAlignment="1" applyProtection="1">
      <alignment horizontal="center" vertical="center"/>
      <protection locked="0"/>
    </xf>
    <xf numFmtId="0" fontId="38" fillId="0" borderId="69" xfId="37" applyFont="1" applyFill="1" applyBorder="1" applyAlignment="1" applyProtection="1">
      <alignment horizontal="center" vertical="center"/>
      <protection locked="0"/>
    </xf>
    <xf numFmtId="0" fontId="38" fillId="0" borderId="62" xfId="37" applyFont="1" applyFill="1" applyBorder="1" applyAlignment="1" applyProtection="1">
      <alignment horizontal="center" vertical="center" wrapText="1"/>
      <protection locked="0"/>
    </xf>
    <xf numFmtId="0" fontId="38" fillId="0" borderId="65" xfId="37" applyFont="1" applyFill="1" applyBorder="1" applyAlignment="1" applyProtection="1">
      <alignment horizontal="center" vertical="center" wrapText="1"/>
      <protection locked="0"/>
    </xf>
    <xf numFmtId="0" fontId="38" fillId="21" borderId="67" xfId="38" applyFont="1" applyFill="1" applyBorder="1" applyAlignment="1">
      <alignment horizontal="center"/>
    </xf>
    <xf numFmtId="0" fontId="38" fillId="21" borderId="5" xfId="38" applyFont="1" applyFill="1" applyBorder="1" applyAlignment="1">
      <alignment horizontal="center"/>
    </xf>
    <xf numFmtId="0" fontId="47" fillId="15" borderId="67" xfId="38" applyFont="1" applyFill="1" applyBorder="1" applyAlignment="1">
      <alignment horizontal="center"/>
    </xf>
    <xf numFmtId="0" fontId="47" fillId="15" borderId="5" xfId="38" applyFont="1" applyFill="1" applyBorder="1" applyAlignment="1">
      <alignment horizontal="center"/>
    </xf>
    <xf numFmtId="0" fontId="39" fillId="0" borderId="0" xfId="37" applyFont="1" applyFill="1" applyBorder="1" applyAlignment="1" applyProtection="1">
      <alignment horizontal="left"/>
      <protection locked="0"/>
    </xf>
    <xf numFmtId="0" fontId="39" fillId="0" borderId="0" xfId="36" applyFont="1" applyFill="1" applyBorder="1" applyAlignment="1" applyProtection="1">
      <alignment horizontal="center"/>
      <protection locked="0"/>
    </xf>
    <xf numFmtId="14" fontId="39" fillId="0" borderId="0" xfId="37" applyNumberFormat="1" applyFont="1" applyFill="1" applyBorder="1" applyAlignment="1" applyProtection="1">
      <alignment horizontal="left"/>
      <protection locked="0"/>
    </xf>
    <xf numFmtId="0" fontId="47" fillId="15" borderId="0" xfId="37" applyFont="1" applyFill="1" applyAlignment="1" applyProtection="1">
      <alignment horizontal="center"/>
      <protection locked="0"/>
    </xf>
    <xf numFmtId="0" fontId="41" fillId="0" borderId="72" xfId="37" applyFont="1" applyFill="1" applyBorder="1" applyAlignment="1" applyProtection="1">
      <alignment horizontal="center" vertical="center"/>
      <protection locked="0"/>
    </xf>
    <xf numFmtId="0" fontId="41" fillId="0" borderId="70" xfId="37" applyFont="1" applyFill="1" applyBorder="1" applyAlignment="1" applyProtection="1">
      <alignment horizontal="center" vertical="center"/>
      <protection locked="0"/>
    </xf>
    <xf numFmtId="0" fontId="41" fillId="0" borderId="0" xfId="37" applyFont="1" applyFill="1" applyBorder="1" applyAlignment="1" applyProtection="1">
      <alignment horizontal="center" vertical="center"/>
      <protection locked="0"/>
    </xf>
    <xf numFmtId="0" fontId="42" fillId="0" borderId="1" xfId="39" applyFont="1" applyFill="1" applyBorder="1" applyAlignment="1" applyProtection="1">
      <alignment horizontal="left"/>
      <protection locked="0"/>
    </xf>
    <xf numFmtId="0" fontId="39" fillId="0" borderId="1" xfId="39" applyFont="1" applyFill="1" applyBorder="1" applyAlignment="1" applyProtection="1">
      <alignment horizontal="left"/>
      <protection locked="0"/>
    </xf>
    <xf numFmtId="0" fontId="39" fillId="0" borderId="1" xfId="37" applyFont="1" applyFill="1" applyBorder="1" applyAlignment="1" applyProtection="1">
      <alignment horizontal="left"/>
      <protection locked="0"/>
    </xf>
    <xf numFmtId="0" fontId="45" fillId="0" borderId="0" xfId="13" applyFont="1" applyAlignment="1">
      <alignment horizontal="center"/>
    </xf>
    <xf numFmtId="0" fontId="39" fillId="0" borderId="79" xfId="13" applyFont="1" applyBorder="1" applyAlignment="1">
      <alignment horizontal="center" vertical="center"/>
    </xf>
    <xf numFmtId="0" fontId="39" fillId="0" borderId="80" xfId="13" applyFont="1" applyBorder="1" applyAlignment="1">
      <alignment horizontal="center" vertical="center"/>
    </xf>
    <xf numFmtId="0" fontId="39" fillId="0" borderId="58" xfId="13" applyFont="1" applyBorder="1" applyAlignment="1">
      <alignment horizontal="center" vertical="center"/>
    </xf>
  </cellXfs>
  <cellStyles count="41">
    <cellStyle name="Comma 2" xfId="1"/>
    <cellStyle name="Comma 27 2" xfId="16"/>
    <cellStyle name="Comma 3" xfId="2"/>
    <cellStyle name="date 3" xfId="3"/>
    <cellStyle name="Excel Built-in Normal" xfId="4"/>
    <cellStyle name="Normal" xfId="0" builtinId="0"/>
    <cellStyle name="Normal 10" xfId="32"/>
    <cellStyle name="Normal 10 2" xfId="28"/>
    <cellStyle name="Normal 11" xfId="29"/>
    <cellStyle name="Normal 12" xfId="5"/>
    <cellStyle name="Normal 2" xfId="6"/>
    <cellStyle name="Normal 2 10" xfId="20"/>
    <cellStyle name="Normal 2 10 2" xfId="34"/>
    <cellStyle name="Normal 2 2" xfId="27"/>
    <cellStyle name="Normal 2 2 2" xfId="7"/>
    <cellStyle name="Normal 2 2 3" xfId="26"/>
    <cellStyle name="Normal 2 3" xfId="23"/>
    <cellStyle name="Normal 2 4 2 4" xfId="24"/>
    <cellStyle name="Normal 2 8" xfId="21"/>
    <cellStyle name="Normal 21" xfId="8"/>
    <cellStyle name="Normal 28 2" xfId="18"/>
    <cellStyle name="Normal 28 2 2" xfId="40"/>
    <cellStyle name="Normal 3" xfId="25"/>
    <cellStyle name="Normal 3 2" xfId="9"/>
    <cellStyle name="Normal 4" xfId="22"/>
    <cellStyle name="Normal 4 2" xfId="35"/>
    <cellStyle name="Normal 5" xfId="33"/>
    <cellStyle name="Normal 6" xfId="30"/>
    <cellStyle name="Normal 7" xfId="37"/>
    <cellStyle name="Normal 9" xfId="10"/>
    <cellStyle name="Normal 9 2" xfId="31"/>
    <cellStyle name="Normal_Bulgaria Schedule Overview (24.09.04)not send" xfId="36"/>
    <cellStyle name="Normal_Channel Split Jan to May 09" xfId="11"/>
    <cellStyle name="Normal_internet plan" xfId="39"/>
    <cellStyle name="Normal_MediaPlan- Toshiba-PS-040308" xfId="38"/>
    <cellStyle name="Percent" xfId="14" builtinId="5"/>
    <cellStyle name="Percent 2" xfId="12"/>
    <cellStyle name="Percent 27 2" xfId="17"/>
    <cellStyle name="Percent 3 5" xfId="19"/>
    <cellStyle name="Style 1" xfId="13"/>
    <cellStyle name="Стил 1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68" name="Line 1">
          <a:extLst>
            <a:ext uri="{FF2B5EF4-FFF2-40B4-BE49-F238E27FC236}">
              <a16:creationId xmlns:a16="http://schemas.microsoft.com/office/drawing/2014/main" xmlns="" id="{00000000-0008-0000-0300-000010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69" name="Line 2">
          <a:extLst>
            <a:ext uri="{FF2B5EF4-FFF2-40B4-BE49-F238E27FC236}">
              <a16:creationId xmlns:a16="http://schemas.microsoft.com/office/drawing/2014/main" xmlns="" id="{00000000-0008-0000-0300-000011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0" name="Line 3">
          <a:extLst>
            <a:ext uri="{FF2B5EF4-FFF2-40B4-BE49-F238E27FC236}">
              <a16:creationId xmlns:a16="http://schemas.microsoft.com/office/drawing/2014/main" xmlns="" id="{00000000-0008-0000-0300-000012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28371" name="Line 4">
          <a:extLst>
            <a:ext uri="{FF2B5EF4-FFF2-40B4-BE49-F238E27FC236}">
              <a16:creationId xmlns:a16="http://schemas.microsoft.com/office/drawing/2014/main" xmlns="" id="{00000000-0008-0000-0300-0000137C0300}"/>
            </a:ext>
          </a:extLst>
        </xdr:cNvPr>
        <xdr:cNvSpPr>
          <a:spLocks noChangeShapeType="1"/>
        </xdr:cNvSpPr>
      </xdr:nvSpPr>
      <xdr:spPr bwMode="auto">
        <a:xfrm>
          <a:off x="481012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28372" name="Line 5">
          <a:extLst>
            <a:ext uri="{FF2B5EF4-FFF2-40B4-BE49-F238E27FC236}">
              <a16:creationId xmlns:a16="http://schemas.microsoft.com/office/drawing/2014/main" xmlns="" id="{00000000-0008-0000-0300-0000147C0300}"/>
            </a:ext>
          </a:extLst>
        </xdr:cNvPr>
        <xdr:cNvSpPr>
          <a:spLocks noChangeShapeType="1"/>
        </xdr:cNvSpPr>
      </xdr:nvSpPr>
      <xdr:spPr bwMode="auto">
        <a:xfrm>
          <a:off x="481012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28373" name="Line 6">
          <a:extLst>
            <a:ext uri="{FF2B5EF4-FFF2-40B4-BE49-F238E27FC236}">
              <a16:creationId xmlns:a16="http://schemas.microsoft.com/office/drawing/2014/main" xmlns="" id="{00000000-0008-0000-0300-0000157C0300}"/>
            </a:ext>
          </a:extLst>
        </xdr:cNvPr>
        <xdr:cNvSpPr>
          <a:spLocks noChangeShapeType="1"/>
        </xdr:cNvSpPr>
      </xdr:nvSpPr>
      <xdr:spPr bwMode="auto">
        <a:xfrm>
          <a:off x="481012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4" name="Line 7">
          <a:extLst>
            <a:ext uri="{FF2B5EF4-FFF2-40B4-BE49-F238E27FC236}">
              <a16:creationId xmlns:a16="http://schemas.microsoft.com/office/drawing/2014/main" xmlns="" id="{00000000-0008-0000-0300-000016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28375" name="Line 8">
          <a:extLst>
            <a:ext uri="{FF2B5EF4-FFF2-40B4-BE49-F238E27FC236}">
              <a16:creationId xmlns:a16="http://schemas.microsoft.com/office/drawing/2014/main" xmlns="" id="{00000000-0008-0000-0300-0000177C0300}"/>
            </a:ext>
          </a:extLst>
        </xdr:cNvPr>
        <xdr:cNvSpPr>
          <a:spLocks noChangeShapeType="1"/>
        </xdr:cNvSpPr>
      </xdr:nvSpPr>
      <xdr:spPr bwMode="auto">
        <a:xfrm>
          <a:off x="4810125" y="86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6" name="Line 9">
          <a:extLst>
            <a:ext uri="{FF2B5EF4-FFF2-40B4-BE49-F238E27FC236}">
              <a16:creationId xmlns:a16="http://schemas.microsoft.com/office/drawing/2014/main" xmlns="" id="{00000000-0008-0000-0300-000018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7" name="Line 10">
          <a:extLst>
            <a:ext uri="{FF2B5EF4-FFF2-40B4-BE49-F238E27FC236}">
              <a16:creationId xmlns:a16="http://schemas.microsoft.com/office/drawing/2014/main" xmlns="" id="{00000000-0008-0000-0300-000019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8" name="Line 11">
          <a:extLst>
            <a:ext uri="{FF2B5EF4-FFF2-40B4-BE49-F238E27FC236}">
              <a16:creationId xmlns:a16="http://schemas.microsoft.com/office/drawing/2014/main" xmlns="" id="{00000000-0008-0000-0300-00001A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9" name="Line 12">
          <a:extLst>
            <a:ext uri="{FF2B5EF4-FFF2-40B4-BE49-F238E27FC236}">
              <a16:creationId xmlns:a16="http://schemas.microsoft.com/office/drawing/2014/main" xmlns="" id="{00000000-0008-0000-0300-00001B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80" name="Line 13">
          <a:extLst>
            <a:ext uri="{FF2B5EF4-FFF2-40B4-BE49-F238E27FC236}">
              <a16:creationId xmlns:a16="http://schemas.microsoft.com/office/drawing/2014/main" xmlns="" id="{00000000-0008-0000-0300-00001C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81" name="Line 14">
          <a:extLst>
            <a:ext uri="{FF2B5EF4-FFF2-40B4-BE49-F238E27FC236}">
              <a16:creationId xmlns:a16="http://schemas.microsoft.com/office/drawing/2014/main" xmlns="" id="{00000000-0008-0000-0300-00001D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82" name="Line 15">
          <a:extLst>
            <a:ext uri="{FF2B5EF4-FFF2-40B4-BE49-F238E27FC236}">
              <a16:creationId xmlns:a16="http://schemas.microsoft.com/office/drawing/2014/main" xmlns="" id="{00000000-0008-0000-0300-00001E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83" name="Line 16">
          <a:extLst>
            <a:ext uri="{FF2B5EF4-FFF2-40B4-BE49-F238E27FC236}">
              <a16:creationId xmlns:a16="http://schemas.microsoft.com/office/drawing/2014/main" xmlns="" id="{00000000-0008-0000-0300-00001F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79"/>
  <sheetViews>
    <sheetView showGridLines="0" zoomScale="75" zoomScaleNormal="75" workbookViewId="0">
      <pane xSplit="1" topLeftCell="E1" activePane="topRight" state="frozen"/>
      <selection activeCell="I260" sqref="I260"/>
      <selection pane="topRight" activeCell="E12" sqref="E12"/>
    </sheetView>
  </sheetViews>
  <sheetFormatPr defaultColWidth="9.140625" defaultRowHeight="0" customHeight="1" zeroHeight="1" x14ac:dyDescent="0.15"/>
  <cols>
    <col min="1" max="1" width="5.140625" style="159" customWidth="1"/>
    <col min="2" max="2" width="21.5703125" style="159" customWidth="1"/>
    <col min="3" max="5" width="15.7109375" style="159" customWidth="1"/>
    <col min="6" max="6" width="15.7109375" style="159" hidden="1" customWidth="1"/>
    <col min="7" max="7" width="13.42578125" style="159" customWidth="1"/>
    <col min="8" max="8" width="10.140625" style="159" customWidth="1"/>
    <col min="9" max="9" width="13.42578125" style="159" customWidth="1"/>
    <col min="10" max="10" width="6.5703125" style="159" customWidth="1"/>
    <col min="11" max="12" width="15.7109375" style="159" customWidth="1"/>
    <col min="13" max="13" width="11.5703125" style="159" customWidth="1"/>
    <col min="14" max="17" width="15.7109375" style="159" customWidth="1"/>
    <col min="18" max="31" width="4.7109375" style="162" customWidth="1"/>
    <col min="32" max="32" width="4.7109375" style="158" customWidth="1"/>
    <col min="33" max="16384" width="9.140625" style="158"/>
  </cols>
  <sheetData>
    <row r="1" spans="1:31" s="160" customFormat="1" ht="20.100000000000001" customHeight="1" thickBot="1" x14ac:dyDescent="0.2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</row>
    <row r="2" spans="1:31" s="160" customFormat="1" ht="20.100000000000001" customHeight="1" x14ac:dyDescent="0.2">
      <c r="A2" s="159"/>
      <c r="B2" s="163" t="s">
        <v>5</v>
      </c>
      <c r="C2" s="316" t="s">
        <v>224</v>
      </c>
      <c r="D2" s="317"/>
      <c r="E2" s="164"/>
      <c r="F2" s="164"/>
      <c r="G2" s="164"/>
      <c r="H2" s="164"/>
      <c r="I2" s="164"/>
      <c r="J2" s="164"/>
      <c r="K2" s="164"/>
      <c r="L2" s="165"/>
      <c r="M2" s="164"/>
      <c r="N2" s="164"/>
      <c r="O2" s="165"/>
      <c r="P2" s="165"/>
      <c r="Q2" s="165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</row>
    <row r="3" spans="1:31" s="160" customFormat="1" ht="20.100000000000001" customHeight="1" x14ac:dyDescent="0.2">
      <c r="A3" s="159"/>
      <c r="B3" s="166" t="s">
        <v>6</v>
      </c>
      <c r="C3" s="318" t="s">
        <v>293</v>
      </c>
      <c r="D3" s="319"/>
      <c r="E3" s="164"/>
      <c r="F3" s="164"/>
      <c r="G3" s="164"/>
      <c r="H3" s="164"/>
      <c r="I3" s="164"/>
      <c r="J3" s="164"/>
      <c r="K3" s="164"/>
      <c r="L3" s="165"/>
      <c r="M3" s="164"/>
      <c r="N3" s="164"/>
      <c r="O3" s="165"/>
      <c r="P3" s="165"/>
      <c r="Q3" s="165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</row>
    <row r="4" spans="1:31" s="160" customFormat="1" ht="20.100000000000001" customHeight="1" x14ac:dyDescent="0.2">
      <c r="A4" s="159"/>
      <c r="B4" s="166" t="s">
        <v>7</v>
      </c>
      <c r="C4" s="320" t="s">
        <v>296</v>
      </c>
      <c r="D4" s="319"/>
      <c r="E4" s="167"/>
      <c r="F4" s="167"/>
      <c r="G4" s="164"/>
      <c r="H4" s="164"/>
      <c r="I4" s="164"/>
      <c r="J4" s="164"/>
      <c r="K4" s="164"/>
      <c r="L4" s="165"/>
      <c r="M4" s="164"/>
      <c r="N4" s="164"/>
      <c r="O4" s="165"/>
      <c r="P4" s="165"/>
      <c r="Q4" s="165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</row>
    <row r="5" spans="1:31" s="160" customFormat="1" ht="20.100000000000001" customHeight="1" thickBot="1" x14ac:dyDescent="0.25">
      <c r="A5" s="159"/>
      <c r="B5" s="168" t="s">
        <v>4</v>
      </c>
      <c r="C5" s="321" t="s">
        <v>289</v>
      </c>
      <c r="D5" s="322"/>
      <c r="E5" s="164"/>
      <c r="F5" s="164"/>
      <c r="G5" s="164"/>
      <c r="H5" s="164"/>
      <c r="I5" s="164"/>
      <c r="J5" s="164"/>
      <c r="K5" s="164"/>
      <c r="L5" s="165"/>
      <c r="M5" s="164"/>
      <c r="N5" s="164"/>
      <c r="O5" s="165"/>
      <c r="P5" s="165"/>
      <c r="Q5" s="165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</row>
    <row r="6" spans="1:31" s="160" customFormat="1" ht="20.100000000000001" customHeight="1" x14ac:dyDescent="0.2">
      <c r="A6" s="159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5"/>
      <c r="M6" s="164"/>
      <c r="N6" s="164"/>
      <c r="O6" s="165"/>
      <c r="P6" s="165"/>
      <c r="Q6" s="165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</row>
    <row r="7" spans="1:31" s="160" customFormat="1" ht="20.100000000000001" customHeight="1" x14ac:dyDescent="0.2">
      <c r="A7" s="159"/>
      <c r="B7" s="164"/>
      <c r="C7" s="164"/>
      <c r="D7" s="164"/>
      <c r="E7" s="169"/>
      <c r="F7" s="169"/>
      <c r="G7" s="170"/>
      <c r="H7" s="171"/>
      <c r="I7" s="172"/>
      <c r="J7" s="172"/>
      <c r="K7" s="172"/>
      <c r="L7" s="173"/>
      <c r="M7" s="172"/>
      <c r="N7" s="172"/>
      <c r="O7" s="165"/>
      <c r="P7" s="174"/>
      <c r="Q7" s="17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</row>
    <row r="8" spans="1:31" ht="20.100000000000001" customHeight="1" thickBot="1" x14ac:dyDescent="0.25"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5"/>
      <c r="M8" s="164"/>
      <c r="N8" s="164"/>
      <c r="O8" s="165"/>
      <c r="P8" s="165"/>
      <c r="Q8" s="165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</row>
    <row r="9" spans="1:31" ht="20.100000000000001" customHeight="1" thickBot="1" x14ac:dyDescent="0.25">
      <c r="B9" s="175"/>
      <c r="C9" s="175"/>
      <c r="D9" s="175"/>
      <c r="E9" s="175"/>
      <c r="F9" s="175"/>
      <c r="G9" s="175"/>
      <c r="H9" s="175"/>
      <c r="I9" s="176"/>
      <c r="J9" s="176"/>
      <c r="K9" s="176"/>
      <c r="L9" s="177"/>
      <c r="M9" s="176"/>
      <c r="N9" s="176"/>
      <c r="O9" s="177"/>
      <c r="P9" s="177"/>
      <c r="Q9" s="177"/>
      <c r="R9" s="323" t="s">
        <v>294</v>
      </c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5"/>
    </row>
    <row r="10" spans="1:31" ht="20.100000000000001" customHeight="1" x14ac:dyDescent="0.2">
      <c r="B10" s="178" t="s">
        <v>245</v>
      </c>
      <c r="C10" s="179" t="s">
        <v>225</v>
      </c>
      <c r="D10" s="179" t="s">
        <v>226</v>
      </c>
      <c r="E10" s="179" t="s">
        <v>227</v>
      </c>
      <c r="F10" s="179" t="s">
        <v>228</v>
      </c>
      <c r="G10" s="179" t="s">
        <v>2</v>
      </c>
      <c r="H10" s="179" t="s">
        <v>229</v>
      </c>
      <c r="I10" s="179" t="s">
        <v>230</v>
      </c>
      <c r="J10" s="179" t="s">
        <v>231</v>
      </c>
      <c r="K10" s="179" t="s">
        <v>232</v>
      </c>
      <c r="L10" s="180" t="s">
        <v>233</v>
      </c>
      <c r="M10" s="179" t="s">
        <v>234</v>
      </c>
      <c r="N10" s="179" t="s">
        <v>235</v>
      </c>
      <c r="O10" s="180" t="s">
        <v>236</v>
      </c>
      <c r="P10" s="180" t="s">
        <v>237</v>
      </c>
      <c r="Q10" s="181" t="s">
        <v>238</v>
      </c>
      <c r="R10" s="211">
        <v>9</v>
      </c>
      <c r="S10" s="211">
        <v>10</v>
      </c>
      <c r="T10" s="211">
        <v>11</v>
      </c>
      <c r="U10" s="211">
        <v>12</v>
      </c>
      <c r="V10" s="211">
        <v>13</v>
      </c>
      <c r="W10" s="211">
        <v>14</v>
      </c>
      <c r="X10" s="211">
        <v>15</v>
      </c>
      <c r="Y10" s="211">
        <v>16</v>
      </c>
      <c r="Z10" s="211">
        <v>17</v>
      </c>
      <c r="AA10" s="211">
        <v>18</v>
      </c>
      <c r="AB10" s="211">
        <v>19</v>
      </c>
      <c r="AC10" s="211">
        <v>20</v>
      </c>
      <c r="AD10" s="211">
        <v>21</v>
      </c>
      <c r="AE10" s="212">
        <v>22</v>
      </c>
    </row>
    <row r="11" spans="1:31" ht="20.100000000000001" customHeight="1" thickBot="1" x14ac:dyDescent="0.25">
      <c r="B11" s="182" t="s">
        <v>246</v>
      </c>
      <c r="C11" s="183"/>
      <c r="D11" s="183" t="s">
        <v>239</v>
      </c>
      <c r="E11" s="183" t="s">
        <v>239</v>
      </c>
      <c r="F11" s="183"/>
      <c r="G11" s="184"/>
      <c r="H11" s="183"/>
      <c r="I11" s="183"/>
      <c r="J11" s="185"/>
      <c r="K11" s="183" t="s">
        <v>240</v>
      </c>
      <c r="L11" s="186" t="s">
        <v>241</v>
      </c>
      <c r="M11" s="183"/>
      <c r="N11" s="183" t="s">
        <v>33</v>
      </c>
      <c r="O11" s="186" t="s">
        <v>240</v>
      </c>
      <c r="P11" s="186" t="s">
        <v>240</v>
      </c>
      <c r="Q11" s="187" t="s">
        <v>242</v>
      </c>
      <c r="R11" s="213" t="s">
        <v>220</v>
      </c>
      <c r="S11" s="214" t="s">
        <v>221</v>
      </c>
      <c r="T11" s="215" t="s">
        <v>222</v>
      </c>
      <c r="U11" s="214" t="s">
        <v>221</v>
      </c>
      <c r="V11" s="216" t="s">
        <v>223</v>
      </c>
      <c r="W11" s="216" t="s">
        <v>243</v>
      </c>
      <c r="X11" s="214" t="s">
        <v>243</v>
      </c>
      <c r="Y11" s="217" t="s">
        <v>220</v>
      </c>
      <c r="Z11" s="214" t="s">
        <v>221</v>
      </c>
      <c r="AA11" s="214" t="s">
        <v>222</v>
      </c>
      <c r="AB11" s="214" t="s">
        <v>221</v>
      </c>
      <c r="AC11" s="216" t="s">
        <v>223</v>
      </c>
      <c r="AD11" s="216" t="s">
        <v>243</v>
      </c>
      <c r="AE11" s="216" t="s">
        <v>243</v>
      </c>
    </row>
    <row r="12" spans="1:31" ht="20.100000000000001" customHeight="1" x14ac:dyDescent="0.2">
      <c r="B12" s="197" t="s">
        <v>292</v>
      </c>
      <c r="C12" s="202">
        <v>9000</v>
      </c>
      <c r="D12" s="198">
        <v>3</v>
      </c>
      <c r="E12" s="198">
        <v>132</v>
      </c>
      <c r="F12" s="199"/>
      <c r="G12" s="198" t="s">
        <v>247</v>
      </c>
      <c r="H12" s="198">
        <f>D12*E12</f>
        <v>396</v>
      </c>
      <c r="I12" s="198" t="s">
        <v>291</v>
      </c>
      <c r="J12" s="204">
        <f>SUM(R12:AE12)</f>
        <v>1</v>
      </c>
      <c r="K12" s="198">
        <f>H12*4.2</f>
        <v>1663.2</v>
      </c>
      <c r="L12" s="200">
        <f>K12</f>
        <v>1663.2</v>
      </c>
      <c r="M12" s="198" t="s">
        <v>244</v>
      </c>
      <c r="N12" s="201">
        <v>0.45</v>
      </c>
      <c r="O12" s="200">
        <f t="shared" ref="O12" si="0">J12*L12</f>
        <v>1663.2</v>
      </c>
      <c r="P12" s="200">
        <f t="shared" ref="P12" si="1">O12-O12*N12</f>
        <v>914.76</v>
      </c>
      <c r="Q12" s="205">
        <f t="shared" ref="Q12" si="2">P12/J12</f>
        <v>914.76</v>
      </c>
      <c r="R12" s="207"/>
      <c r="S12" s="208"/>
      <c r="T12" s="208"/>
      <c r="U12" s="208"/>
      <c r="V12" s="208">
        <v>1</v>
      </c>
      <c r="W12" s="209"/>
      <c r="X12" s="209"/>
      <c r="Y12" s="208"/>
      <c r="Z12" s="208"/>
      <c r="AA12" s="208"/>
      <c r="AB12" s="208"/>
      <c r="AC12" s="208"/>
      <c r="AD12" s="209"/>
      <c r="AE12" s="210"/>
    </row>
    <row r="13" spans="1:31" s="161" customFormat="1" ht="20.100000000000001" customHeight="1" thickBot="1" x14ac:dyDescent="0.25">
      <c r="A13" s="159"/>
      <c r="B13" s="188"/>
      <c r="C13" s="189"/>
      <c r="D13" s="189"/>
      <c r="E13" s="189"/>
      <c r="F13" s="189"/>
      <c r="G13" s="189"/>
      <c r="H13" s="189"/>
      <c r="I13" s="190"/>
      <c r="J13" s="206"/>
      <c r="K13" s="191"/>
      <c r="L13" s="192"/>
      <c r="M13" s="190"/>
      <c r="N13" s="190"/>
      <c r="O13" s="192">
        <f>SUM(O12:O12)</f>
        <v>1663.2</v>
      </c>
      <c r="P13" s="192">
        <f>SUM(P12:P12)</f>
        <v>914.76</v>
      </c>
      <c r="Q13" s="193"/>
      <c r="R13" s="196">
        <f t="shared" ref="R13:AE13" si="3">SUM(R12:R12)</f>
        <v>0</v>
      </c>
      <c r="S13" s="196">
        <f t="shared" si="3"/>
        <v>0</v>
      </c>
      <c r="T13" s="196">
        <f t="shared" si="3"/>
        <v>0</v>
      </c>
      <c r="U13" s="196">
        <f t="shared" si="3"/>
        <v>0</v>
      </c>
      <c r="V13" s="196">
        <f t="shared" si="3"/>
        <v>1</v>
      </c>
      <c r="W13" s="196">
        <f t="shared" si="3"/>
        <v>0</v>
      </c>
      <c r="X13" s="196">
        <f t="shared" si="3"/>
        <v>0</v>
      </c>
      <c r="Y13" s="196">
        <f t="shared" si="3"/>
        <v>0</v>
      </c>
      <c r="Z13" s="196">
        <f t="shared" si="3"/>
        <v>0</v>
      </c>
      <c r="AA13" s="196">
        <f t="shared" si="3"/>
        <v>0</v>
      </c>
      <c r="AB13" s="196">
        <f t="shared" si="3"/>
        <v>0</v>
      </c>
      <c r="AC13" s="196">
        <f t="shared" si="3"/>
        <v>0</v>
      </c>
      <c r="AD13" s="196">
        <f t="shared" si="3"/>
        <v>0</v>
      </c>
      <c r="AE13" s="203">
        <f t="shared" si="3"/>
        <v>0</v>
      </c>
    </row>
    <row r="14" spans="1:31" s="161" customFormat="1" ht="20.100000000000001" customHeight="1" x14ac:dyDescent="0.2">
      <c r="A14" s="159"/>
      <c r="B14" s="169"/>
      <c r="C14" s="169"/>
      <c r="D14" s="169"/>
      <c r="E14" s="169"/>
      <c r="F14" s="169"/>
      <c r="G14" s="170"/>
      <c r="H14" s="171"/>
      <c r="I14" s="172"/>
      <c r="J14" s="172"/>
      <c r="K14" s="172"/>
      <c r="L14" s="173"/>
      <c r="M14" s="172"/>
      <c r="N14" s="172"/>
      <c r="O14" s="194" t="s">
        <v>250</v>
      </c>
      <c r="P14" s="174">
        <f>P13</f>
        <v>914.76</v>
      </c>
      <c r="Q14" s="17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</row>
    <row r="15" spans="1:31" s="161" customFormat="1" ht="20.100000000000001" customHeight="1" x14ac:dyDescent="0.2">
      <c r="A15" s="159"/>
      <c r="B15" s="169"/>
      <c r="C15" s="169"/>
      <c r="D15" s="169"/>
      <c r="E15" s="169"/>
      <c r="F15" s="169"/>
      <c r="G15" s="170"/>
      <c r="H15" s="171"/>
      <c r="I15" s="172"/>
      <c r="J15" s="195"/>
      <c r="K15" s="172"/>
      <c r="L15" s="173"/>
      <c r="M15" s="172"/>
      <c r="N15" s="172"/>
      <c r="O15" s="194" t="s">
        <v>248</v>
      </c>
      <c r="P15" s="174">
        <f>P14*20%</f>
        <v>182.952</v>
      </c>
      <c r="Q15" s="17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</row>
    <row r="16" spans="1:31" ht="20.100000000000001" customHeight="1" x14ac:dyDescent="0.2">
      <c r="B16" s="169"/>
      <c r="C16" s="169"/>
      <c r="D16" s="169"/>
      <c r="E16" s="169"/>
      <c r="F16" s="169"/>
      <c r="G16" s="170"/>
      <c r="H16" s="171"/>
      <c r="I16" s="172"/>
      <c r="J16" s="172"/>
      <c r="K16" s="172"/>
      <c r="L16" s="173"/>
      <c r="M16" s="172"/>
      <c r="N16" s="172"/>
      <c r="O16" s="194" t="s">
        <v>249</v>
      </c>
      <c r="P16" s="174">
        <f>P14+P15</f>
        <v>1097.712</v>
      </c>
      <c r="Q16" s="17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</row>
    <row r="17" spans="1:31" ht="20.100000000000001" customHeight="1" x14ac:dyDescent="0.2">
      <c r="B17" s="175"/>
      <c r="C17" s="175"/>
      <c r="D17" s="175"/>
      <c r="E17" s="175"/>
      <c r="F17" s="175"/>
      <c r="G17" s="175"/>
      <c r="H17" s="175"/>
      <c r="I17" s="176"/>
      <c r="J17" s="176"/>
      <c r="K17" s="176"/>
      <c r="L17" s="177"/>
      <c r="M17" s="176"/>
      <c r="N17" s="176"/>
      <c r="O17" s="177"/>
      <c r="P17" s="177"/>
      <c r="Q17" s="177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</row>
    <row r="18" spans="1:31" ht="20.100000000000001" customHeight="1" x14ac:dyDescent="0.2">
      <c r="B18" s="164"/>
      <c r="C18" s="164"/>
      <c r="D18" s="164"/>
      <c r="E18" s="169"/>
      <c r="F18" s="169"/>
      <c r="G18" s="170"/>
      <c r="H18" s="171"/>
      <c r="I18" s="172"/>
      <c r="J18" s="172"/>
      <c r="K18" s="172"/>
      <c r="L18" s="173"/>
      <c r="M18" s="172"/>
      <c r="N18" s="172"/>
      <c r="O18" s="165"/>
      <c r="P18" s="174"/>
      <c r="Q18" s="17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</row>
    <row r="19" spans="1:31" ht="15" customHeight="1" x14ac:dyDescent="0.2"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5"/>
      <c r="M19" s="164"/>
      <c r="N19" s="164"/>
      <c r="O19" s="165"/>
      <c r="P19" s="165"/>
      <c r="Q19" s="165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</row>
    <row r="20" spans="1:31" ht="13.5" customHeight="1" x14ac:dyDescent="0.2"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5"/>
      <c r="M20" s="164"/>
      <c r="N20" s="164"/>
      <c r="O20" s="165"/>
      <c r="P20" s="165"/>
      <c r="Q20" s="165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</row>
    <row r="21" spans="1:31" ht="12" customHeight="1" x14ac:dyDescent="0.2"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</row>
    <row r="22" spans="1:31" ht="12" customHeight="1" x14ac:dyDescent="0.2"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</row>
    <row r="23" spans="1:31" ht="12" customHeight="1" x14ac:dyDescent="0.2"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</row>
    <row r="24" spans="1:31" ht="12" customHeight="1" x14ac:dyDescent="0.2"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5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</row>
    <row r="25" spans="1:31" ht="12" customHeight="1" x14ac:dyDescent="0.2"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</row>
    <row r="26" spans="1:31" ht="12" customHeight="1" x14ac:dyDescent="0.2"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</row>
    <row r="27" spans="1:31" s="161" customFormat="1" ht="12" customHeight="1" x14ac:dyDescent="0.15">
      <c r="A27" s="159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pans="1:31" ht="12" customHeight="1" x14ac:dyDescent="0.15"/>
    <row r="29" spans="1:31" ht="10.5" x14ac:dyDescent="0.15"/>
    <row r="30" spans="1:31" ht="14.25" customHeight="1" x14ac:dyDescent="0.15"/>
    <row r="31" spans="1:31" ht="14.25" customHeight="1" x14ac:dyDescent="0.15"/>
    <row r="32" spans="1:31" ht="10.5" x14ac:dyDescent="0.15"/>
    <row r="33" spans="1:31" ht="10.5" x14ac:dyDescent="0.15"/>
    <row r="34" spans="1:31" ht="10.5" x14ac:dyDescent="0.15"/>
    <row r="35" spans="1:31" ht="10.5" x14ac:dyDescent="0.15"/>
    <row r="36" spans="1:31" ht="10.5" x14ac:dyDescent="0.15"/>
    <row r="37" spans="1:31" ht="10.5" x14ac:dyDescent="0.15"/>
    <row r="38" spans="1:31" ht="10.5" x14ac:dyDescent="0.15"/>
    <row r="39" spans="1:31" ht="10.5" x14ac:dyDescent="0.15"/>
    <row r="40" spans="1:31" ht="10.5" x14ac:dyDescent="0.15"/>
    <row r="41" spans="1:31" ht="10.5" x14ac:dyDescent="0.15"/>
    <row r="42" spans="1:31" ht="10.5" x14ac:dyDescent="0.15"/>
    <row r="43" spans="1:31" ht="10.5" x14ac:dyDescent="0.15"/>
    <row r="44" spans="1:31" ht="10.5" x14ac:dyDescent="0.15"/>
    <row r="45" spans="1:31" s="161" customFormat="1" ht="10.5" x14ac:dyDescent="0.15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</row>
    <row r="46" spans="1:31" s="161" customFormat="1" ht="10.5" x14ac:dyDescent="0.15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</row>
    <row r="47" spans="1:31" s="161" customFormat="1" ht="10.5" x14ac:dyDescent="0.15">
      <c r="A47" s="159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</row>
    <row r="48" spans="1:31" s="161" customFormat="1" ht="10.5" x14ac:dyDescent="0.15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</row>
    <row r="49" spans="1:31" s="161" customFormat="1" ht="10.5" x14ac:dyDescent="0.15">
      <c r="A49" s="159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</row>
    <row r="50" spans="1:31" ht="10.5" x14ac:dyDescent="0.15"/>
    <row r="51" spans="1:31" ht="10.5" x14ac:dyDescent="0.15"/>
    <row r="52" spans="1:31" ht="10.5" x14ac:dyDescent="0.15"/>
    <row r="53" spans="1:31" ht="10.5" x14ac:dyDescent="0.15"/>
    <row r="54" spans="1:31" ht="10.5" x14ac:dyDescent="0.15"/>
    <row r="55" spans="1:31" ht="10.5" x14ac:dyDescent="0.15"/>
    <row r="56" spans="1:31" ht="10.5" x14ac:dyDescent="0.15"/>
    <row r="57" spans="1:31" ht="10.5" x14ac:dyDescent="0.15"/>
    <row r="58" spans="1:31" ht="10.5" x14ac:dyDescent="0.15"/>
    <row r="59" spans="1:31" ht="10.5" x14ac:dyDescent="0.15"/>
    <row r="60" spans="1:31" ht="10.5" x14ac:dyDescent="0.15"/>
    <row r="61" spans="1:31" ht="10.5" x14ac:dyDescent="0.15"/>
    <row r="62" spans="1:31" ht="10.5" x14ac:dyDescent="0.15"/>
    <row r="63" spans="1:31" ht="10.5" x14ac:dyDescent="0.15"/>
    <row r="64" spans="1:31" ht="10.5" x14ac:dyDescent="0.15"/>
    <row r="65" spans="1:31" ht="10.5" x14ac:dyDescent="0.15"/>
    <row r="66" spans="1:31" ht="10.5" x14ac:dyDescent="0.15"/>
    <row r="67" spans="1:31" ht="10.5" x14ac:dyDescent="0.15"/>
    <row r="68" spans="1:31" ht="10.5" x14ac:dyDescent="0.15"/>
    <row r="69" spans="1:31" ht="10.5" x14ac:dyDescent="0.15"/>
    <row r="70" spans="1:31" ht="10.5" x14ac:dyDescent="0.15"/>
    <row r="71" spans="1:31" ht="10.5" x14ac:dyDescent="0.15"/>
    <row r="72" spans="1:31" ht="10.5" x14ac:dyDescent="0.15"/>
    <row r="73" spans="1:31" s="161" customFormat="1" ht="10.5" x14ac:dyDescent="0.15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</row>
    <row r="74" spans="1:31" ht="10.5" x14ac:dyDescent="0.15"/>
    <row r="75" spans="1:31" ht="10.5" x14ac:dyDescent="0.15"/>
    <row r="76" spans="1:31" ht="10.5" x14ac:dyDescent="0.15"/>
    <row r="77" spans="1:31" ht="10.5" x14ac:dyDescent="0.15"/>
    <row r="78" spans="1:31" ht="10.5" x14ac:dyDescent="0.15"/>
    <row r="79" spans="1:31" ht="14.25" customHeight="1" x14ac:dyDescent="0.15"/>
    <row r="80" spans="1:31" ht="14.25" customHeight="1" x14ac:dyDescent="0.15"/>
    <row r="81" spans="1:31" ht="10.5" x14ac:dyDescent="0.15"/>
    <row r="82" spans="1:31" ht="10.5" x14ac:dyDescent="0.15"/>
    <row r="83" spans="1:31" ht="10.5" x14ac:dyDescent="0.15"/>
    <row r="84" spans="1:31" ht="10.5" x14ac:dyDescent="0.15"/>
    <row r="85" spans="1:31" ht="10.5" x14ac:dyDescent="0.15"/>
    <row r="86" spans="1:31" ht="10.5" x14ac:dyDescent="0.15"/>
    <row r="87" spans="1:31" ht="10.5" x14ac:dyDescent="0.15"/>
    <row r="88" spans="1:31" ht="10.5" x14ac:dyDescent="0.15"/>
    <row r="89" spans="1:31" ht="10.5" x14ac:dyDescent="0.15"/>
    <row r="90" spans="1:31" ht="10.5" x14ac:dyDescent="0.15"/>
    <row r="91" spans="1:31" ht="10.5" x14ac:dyDescent="0.15"/>
    <row r="92" spans="1:31" ht="10.5" x14ac:dyDescent="0.15"/>
    <row r="93" spans="1:31" ht="10.5" x14ac:dyDescent="0.15"/>
    <row r="94" spans="1:31" ht="10.5" hidden="1" x14ac:dyDescent="0.15"/>
    <row r="95" spans="1:31" ht="10.5" hidden="1" x14ac:dyDescent="0.15"/>
    <row r="96" spans="1:31" s="161" customFormat="1" ht="10.5" x14ac:dyDescent="0.15">
      <c r="A96" s="159"/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</row>
    <row r="97" spans="1:31" s="161" customFormat="1" ht="10.5" hidden="1" x14ac:dyDescent="0.15">
      <c r="A97" s="159"/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</row>
    <row r="98" spans="1:31" s="161" customFormat="1" ht="10.5" x14ac:dyDescent="0.15">
      <c r="A98" s="159"/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</row>
    <row r="99" spans="1:31" ht="10.5" hidden="1" x14ac:dyDescent="0.15"/>
    <row r="100" spans="1:31" ht="10.5" hidden="1" x14ac:dyDescent="0.15"/>
    <row r="101" spans="1:31" ht="12" hidden="1" customHeight="1" x14ac:dyDescent="0.15"/>
    <row r="102" spans="1:31" ht="12" hidden="1" customHeight="1" x14ac:dyDescent="0.15"/>
    <row r="103" spans="1:31" ht="12" hidden="1" customHeight="1" x14ac:dyDescent="0.15"/>
    <row r="104" spans="1:31" ht="12" hidden="1" customHeight="1" x14ac:dyDescent="0.15"/>
    <row r="105" spans="1:31" ht="12" hidden="1" customHeight="1" x14ac:dyDescent="0.15"/>
    <row r="106" spans="1:31" ht="12" customHeight="1" x14ac:dyDescent="0.15"/>
    <row r="107" spans="1:31" ht="10.5" x14ac:dyDescent="0.15"/>
    <row r="108" spans="1:31" ht="10.5" hidden="1" x14ac:dyDescent="0.15"/>
    <row r="109" spans="1:31" ht="10.5" hidden="1" x14ac:dyDescent="0.15"/>
    <row r="110" spans="1:31" ht="10.5" hidden="1" x14ac:dyDescent="0.15"/>
    <row r="111" spans="1:31" ht="10.5" hidden="1" x14ac:dyDescent="0.15"/>
    <row r="112" spans="1:31" ht="10.5" hidden="1" x14ac:dyDescent="0.15"/>
    <row r="113" spans="1:31" ht="10.5" x14ac:dyDescent="0.15"/>
    <row r="114" spans="1:31" ht="14.25" customHeight="1" x14ac:dyDescent="0.15"/>
    <row r="115" spans="1:31" ht="14.25" hidden="1" customHeight="1" x14ac:dyDescent="0.15"/>
    <row r="116" spans="1:31" ht="10.5" x14ac:dyDescent="0.15"/>
    <row r="117" spans="1:31" ht="10.5" x14ac:dyDescent="0.15"/>
    <row r="118" spans="1:31" ht="10.5" hidden="1" x14ac:dyDescent="0.15"/>
    <row r="119" spans="1:31" ht="10.5" hidden="1" x14ac:dyDescent="0.15"/>
    <row r="120" spans="1:31" ht="10.5" hidden="1" x14ac:dyDescent="0.15"/>
    <row r="121" spans="1:31" ht="10.5" hidden="1" x14ac:dyDescent="0.15"/>
    <row r="122" spans="1:31" ht="10.5" x14ac:dyDescent="0.15"/>
    <row r="123" spans="1:31" ht="10.5" x14ac:dyDescent="0.15"/>
    <row r="124" spans="1:31" ht="10.5" hidden="1" x14ac:dyDescent="0.15"/>
    <row r="125" spans="1:31" ht="10.5" hidden="1" x14ac:dyDescent="0.15"/>
    <row r="126" spans="1:31" s="161" customFormat="1" ht="10.5" x14ac:dyDescent="0.15">
      <c r="A126" s="159"/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</row>
    <row r="127" spans="1:31" ht="10.5" hidden="1" x14ac:dyDescent="0.15"/>
    <row r="128" spans="1:31" ht="13.5" hidden="1" customHeight="1" x14ac:dyDescent="0.15"/>
    <row r="129" ht="10.5" hidden="1" x14ac:dyDescent="0.15"/>
    <row r="130" ht="10.5" hidden="1" x14ac:dyDescent="0.15"/>
    <row r="131" ht="10.5" hidden="1" x14ac:dyDescent="0.15"/>
    <row r="132" ht="10.5" hidden="1" x14ac:dyDescent="0.15"/>
    <row r="133" ht="10.5" hidden="1" x14ac:dyDescent="0.15"/>
    <row r="134" ht="10.5" hidden="1" x14ac:dyDescent="0.15"/>
    <row r="135" ht="10.5" x14ac:dyDescent="0.15"/>
    <row r="136" ht="10.5" x14ac:dyDescent="0.15"/>
    <row r="137" ht="10.5" hidden="1" x14ac:dyDescent="0.15"/>
    <row r="138" ht="10.5" hidden="1" x14ac:dyDescent="0.15"/>
    <row r="139" ht="10.5" hidden="1" x14ac:dyDescent="0.15"/>
    <row r="140" ht="10.5" hidden="1" x14ac:dyDescent="0.15"/>
    <row r="141" ht="10.5" hidden="1" x14ac:dyDescent="0.15"/>
    <row r="142" ht="10.5" hidden="1" x14ac:dyDescent="0.15"/>
    <row r="143" ht="10.5" x14ac:dyDescent="0.15"/>
    <row r="144" ht="14.25" customHeight="1" x14ac:dyDescent="0.15"/>
    <row r="145" ht="10.5" hidden="1" x14ac:dyDescent="0.15"/>
    <row r="146" ht="10.5" hidden="1" x14ac:dyDescent="0.15"/>
    <row r="147" ht="10.5" hidden="1" x14ac:dyDescent="0.15"/>
    <row r="148" ht="10.5" x14ac:dyDescent="0.15"/>
    <row r="149" ht="10.5" x14ac:dyDescent="0.15"/>
    <row r="150" ht="13.5" hidden="1" customHeight="1" x14ac:dyDescent="0.15"/>
    <row r="151" ht="13.5" hidden="1" customHeight="1" x14ac:dyDescent="0.15"/>
    <row r="152" ht="13.5" hidden="1" customHeight="1" x14ac:dyDescent="0.15"/>
    <row r="153" ht="13.5" hidden="1" customHeight="1" x14ac:dyDescent="0.15"/>
    <row r="154" ht="13.5" customHeight="1" x14ac:dyDescent="0.15"/>
    <row r="155" ht="13.5" customHeight="1" x14ac:dyDescent="0.15"/>
    <row r="156" ht="13.5" hidden="1" customHeight="1" x14ac:dyDescent="0.15"/>
    <row r="157" ht="13.5" hidden="1" customHeight="1" x14ac:dyDescent="0.15"/>
    <row r="158" ht="13.5" hidden="1" customHeight="1" x14ac:dyDescent="0.15"/>
    <row r="159" ht="13.5" hidden="1" customHeight="1" x14ac:dyDescent="0.15"/>
    <row r="160" ht="13.5" hidden="1" customHeight="1" x14ac:dyDescent="0.15"/>
    <row r="161" spans="1:31" ht="13.5" hidden="1" customHeight="1" x14ac:dyDescent="0.15"/>
    <row r="162" spans="1:31" ht="13.5" hidden="1" customHeight="1" x14ac:dyDescent="0.15"/>
    <row r="163" spans="1:31" ht="13.5" hidden="1" customHeight="1" x14ac:dyDescent="0.15"/>
    <row r="164" spans="1:31" ht="13.5" hidden="1" customHeight="1" x14ac:dyDescent="0.15"/>
    <row r="165" spans="1:31" ht="13.5" hidden="1" customHeight="1" x14ac:dyDescent="0.15"/>
    <row r="166" spans="1:31" ht="13.5" hidden="1" customHeight="1" x14ac:dyDescent="0.15"/>
    <row r="167" spans="1:31" ht="13.5" hidden="1" customHeight="1" x14ac:dyDescent="0.15"/>
    <row r="168" spans="1:31" ht="13.5" hidden="1" customHeight="1" x14ac:dyDescent="0.15"/>
    <row r="169" spans="1:31" ht="13.5" hidden="1" customHeight="1" x14ac:dyDescent="0.15"/>
    <row r="170" spans="1:31" ht="13.5" hidden="1" customHeight="1" x14ac:dyDescent="0.15"/>
    <row r="171" spans="1:31" ht="13.5" hidden="1" customHeight="1" x14ac:dyDescent="0.15"/>
    <row r="172" spans="1:31" ht="13.5" hidden="1" customHeight="1" x14ac:dyDescent="0.15"/>
    <row r="173" spans="1:31" s="161" customFormat="1" ht="13.5" customHeight="1" x14ac:dyDescent="0.15">
      <c r="A173" s="159"/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</row>
    <row r="174" spans="1:31" s="161" customFormat="1" ht="13.5" customHeight="1" x14ac:dyDescent="0.15">
      <c r="A174" s="159"/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</row>
    <row r="175" spans="1:31" ht="13.5" hidden="1" customHeight="1" x14ac:dyDescent="0.15"/>
    <row r="176" spans="1:31" ht="13.5" hidden="1" customHeight="1" x14ac:dyDescent="0.15"/>
    <row r="177" spans="1:31" ht="13.5" hidden="1" customHeight="1" x14ac:dyDescent="0.15"/>
    <row r="178" spans="1:31" ht="10.5" x14ac:dyDescent="0.15"/>
    <row r="179" spans="1:31" ht="14.25" customHeight="1" x14ac:dyDescent="0.15"/>
    <row r="180" spans="1:31" ht="14.25" hidden="1" customHeight="1" x14ac:dyDescent="0.15"/>
    <row r="181" spans="1:31" ht="14.25" customHeight="1" x14ac:dyDescent="0.15"/>
    <row r="182" spans="1:31" ht="10.5" x14ac:dyDescent="0.15"/>
    <row r="183" spans="1:31" ht="13.5" hidden="1" customHeight="1" x14ac:dyDescent="0.15"/>
    <row r="184" spans="1:31" ht="13.5" hidden="1" customHeight="1" x14ac:dyDescent="0.15"/>
    <row r="185" spans="1:31" ht="13.5" hidden="1" customHeight="1" x14ac:dyDescent="0.15"/>
    <row r="186" spans="1:31" ht="13.5" hidden="1" customHeight="1" x14ac:dyDescent="0.15"/>
    <row r="187" spans="1:31" ht="13.5" hidden="1" customHeight="1" x14ac:dyDescent="0.15"/>
    <row r="188" spans="1:31" ht="13.5" hidden="1" customHeight="1" x14ac:dyDescent="0.15"/>
    <row r="189" spans="1:31" s="161" customFormat="1" ht="13.5" customHeight="1" x14ac:dyDescent="0.15">
      <c r="A189" s="159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</row>
    <row r="190" spans="1:31" s="161" customFormat="1" ht="13.5" customHeight="1" x14ac:dyDescent="0.15">
      <c r="A190" s="159"/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</row>
    <row r="191" spans="1:31" ht="13.5" hidden="1" customHeight="1" x14ac:dyDescent="0.15"/>
    <row r="192" spans="1:31" ht="13.5" hidden="1" customHeight="1" x14ac:dyDescent="0.15"/>
    <row r="193" ht="13.5" hidden="1" customHeight="1" x14ac:dyDescent="0.15"/>
    <row r="194" ht="13.5" hidden="1" customHeight="1" x14ac:dyDescent="0.15"/>
    <row r="195" ht="13.5" hidden="1" customHeight="1" x14ac:dyDescent="0.15"/>
    <row r="196" ht="13.5" hidden="1" customHeight="1" x14ac:dyDescent="0.15"/>
    <row r="197" ht="13.5" hidden="1" customHeight="1" x14ac:dyDescent="0.15"/>
    <row r="198" ht="13.5" hidden="1" customHeight="1" x14ac:dyDescent="0.15"/>
    <row r="199" ht="13.5" hidden="1" customHeight="1" x14ac:dyDescent="0.15"/>
    <row r="200" ht="13.5" hidden="1" customHeight="1" x14ac:dyDescent="0.15"/>
    <row r="201" ht="13.5" customHeight="1" x14ac:dyDescent="0.15"/>
    <row r="202" ht="13.5" customHeight="1" x14ac:dyDescent="0.15"/>
    <row r="203" ht="13.5" hidden="1" customHeight="1" x14ac:dyDescent="0.15"/>
    <row r="204" ht="13.5" hidden="1" customHeight="1" x14ac:dyDescent="0.15"/>
    <row r="205" ht="13.5" hidden="1" customHeight="1" x14ac:dyDescent="0.15"/>
    <row r="206" ht="13.5" hidden="1" customHeight="1" x14ac:dyDescent="0.15"/>
    <row r="207" ht="13.5" hidden="1" customHeight="1" x14ac:dyDescent="0.15"/>
    <row r="208" ht="13.5" hidden="1" customHeight="1" x14ac:dyDescent="0.15"/>
    <row r="209" spans="1:31" ht="13.5" hidden="1" customHeight="1" x14ac:dyDescent="0.15"/>
    <row r="210" spans="1:31" ht="13.5" hidden="1" customHeight="1" x14ac:dyDescent="0.15"/>
    <row r="211" spans="1:31" ht="10.5" x14ac:dyDescent="0.15"/>
    <row r="212" spans="1:31" ht="14.25" customHeight="1" x14ac:dyDescent="0.15"/>
    <row r="213" spans="1:31" ht="14.25" hidden="1" customHeight="1" x14ac:dyDescent="0.15"/>
    <row r="214" spans="1:31" ht="14.25" customHeight="1" x14ac:dyDescent="0.15"/>
    <row r="215" spans="1:31" ht="10.5" x14ac:dyDescent="0.15"/>
    <row r="216" spans="1:31" ht="13.5" hidden="1" customHeight="1" x14ac:dyDescent="0.15"/>
    <row r="217" spans="1:31" ht="13.5" hidden="1" customHeight="1" x14ac:dyDescent="0.15"/>
    <row r="218" spans="1:31" ht="13.5" hidden="1" customHeight="1" x14ac:dyDescent="0.15"/>
    <row r="219" spans="1:31" ht="13.5" hidden="1" customHeight="1" x14ac:dyDescent="0.15"/>
    <row r="220" spans="1:31" ht="13.5" hidden="1" customHeight="1" x14ac:dyDescent="0.15"/>
    <row r="221" spans="1:31" ht="13.5" customHeight="1" x14ac:dyDescent="0.15"/>
    <row r="222" spans="1:31" s="161" customFormat="1" ht="13.5" customHeight="1" x14ac:dyDescent="0.15">
      <c r="A222" s="159"/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</row>
    <row r="223" spans="1:31" ht="13.5" hidden="1" customHeight="1" x14ac:dyDescent="0.15"/>
    <row r="224" spans="1:31" ht="13.5" hidden="1" customHeight="1" x14ac:dyDescent="0.15"/>
    <row r="225" ht="13.5" hidden="1" customHeight="1" x14ac:dyDescent="0.15"/>
    <row r="226" ht="13.5" hidden="1" customHeight="1" x14ac:dyDescent="0.15"/>
    <row r="227" ht="13.5" hidden="1" customHeight="1" x14ac:dyDescent="0.15"/>
    <row r="228" ht="13.5" hidden="1" customHeight="1" x14ac:dyDescent="0.15"/>
    <row r="229" ht="13.5" hidden="1" customHeight="1" x14ac:dyDescent="0.15"/>
    <row r="230" ht="13.5" hidden="1" customHeight="1" x14ac:dyDescent="0.15"/>
    <row r="231" ht="13.5" hidden="1" customHeight="1" x14ac:dyDescent="0.15"/>
    <row r="232" ht="13.5" hidden="1" customHeight="1" x14ac:dyDescent="0.15"/>
    <row r="233" ht="13.5" customHeight="1" x14ac:dyDescent="0.15"/>
    <row r="234" ht="13.5" customHeight="1" x14ac:dyDescent="0.15"/>
    <row r="235" ht="13.5" hidden="1" customHeight="1" x14ac:dyDescent="0.15"/>
    <row r="236" ht="13.5" hidden="1" customHeight="1" x14ac:dyDescent="0.15"/>
    <row r="237" ht="13.5" hidden="1" customHeight="1" x14ac:dyDescent="0.15"/>
    <row r="238" ht="13.5" hidden="1" customHeight="1" x14ac:dyDescent="0.15"/>
    <row r="239" ht="13.5" hidden="1" customHeight="1" x14ac:dyDescent="0.15"/>
    <row r="240" ht="13.5" hidden="1" customHeight="1" x14ac:dyDescent="0.15"/>
    <row r="241" spans="1:31" ht="13.5" hidden="1" customHeight="1" x14ac:dyDescent="0.15"/>
    <row r="242" spans="1:31" ht="13.5" hidden="1" customHeight="1" x14ac:dyDescent="0.15"/>
    <row r="243" spans="1:31" ht="13.5" hidden="1" customHeight="1" x14ac:dyDescent="0.15"/>
    <row r="244" spans="1:31" ht="10.5" x14ac:dyDescent="0.15"/>
    <row r="245" spans="1:31" ht="14.25" customHeight="1" x14ac:dyDescent="0.15"/>
    <row r="246" spans="1:31" ht="14.25" hidden="1" customHeight="1" x14ac:dyDescent="0.15"/>
    <row r="247" spans="1:31" ht="14.25" customHeight="1" x14ac:dyDescent="0.15"/>
    <row r="248" spans="1:31" ht="10.5" x14ac:dyDescent="0.15"/>
    <row r="249" spans="1:31" ht="10.5" hidden="1" x14ac:dyDescent="0.15"/>
    <row r="250" spans="1:31" ht="10.5" hidden="1" x14ac:dyDescent="0.15"/>
    <row r="251" spans="1:31" ht="10.5" hidden="1" x14ac:dyDescent="0.15"/>
    <row r="252" spans="1:31" ht="10.5" hidden="1" x14ac:dyDescent="0.15"/>
    <row r="253" spans="1:31" ht="10.5" hidden="1" x14ac:dyDescent="0.15"/>
    <row r="254" spans="1:31" ht="10.5" x14ac:dyDescent="0.15"/>
    <row r="255" spans="1:31" s="161" customFormat="1" ht="10.5" x14ac:dyDescent="0.15">
      <c r="A255" s="159"/>
      <c r="B255" s="159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62"/>
      <c r="S255" s="162"/>
      <c r="T255" s="162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/>
    </row>
    <row r="256" spans="1:31" ht="10.5" hidden="1" x14ac:dyDescent="0.15"/>
    <row r="257" ht="10.5" hidden="1" x14ac:dyDescent="0.15"/>
    <row r="258" ht="10.5" hidden="1" x14ac:dyDescent="0.15"/>
    <row r="259" ht="10.5" hidden="1" x14ac:dyDescent="0.15"/>
    <row r="260" ht="12" hidden="1" customHeight="1" x14ac:dyDescent="0.15"/>
    <row r="261" ht="12" hidden="1" customHeight="1" x14ac:dyDescent="0.15"/>
    <row r="262" ht="12" hidden="1" customHeight="1" x14ac:dyDescent="0.15"/>
    <row r="263" ht="10.5" hidden="1" x14ac:dyDescent="0.15"/>
    <row r="264" ht="10.5" hidden="1" x14ac:dyDescent="0.15"/>
    <row r="265" ht="10.5" hidden="1" x14ac:dyDescent="0.15"/>
    <row r="266" ht="10.5" x14ac:dyDescent="0.15"/>
    <row r="267" ht="10.5" x14ac:dyDescent="0.15"/>
    <row r="268" ht="10.5" hidden="1" x14ac:dyDescent="0.15"/>
    <row r="269" ht="10.5" hidden="1" x14ac:dyDescent="0.15"/>
    <row r="270" ht="10.5" hidden="1" x14ac:dyDescent="0.15"/>
    <row r="271" ht="10.5" hidden="1" x14ac:dyDescent="0.15"/>
    <row r="272" ht="10.5" hidden="1" x14ac:dyDescent="0.15"/>
    <row r="273" ht="10.5" hidden="1" x14ac:dyDescent="0.15"/>
    <row r="274" ht="10.5" hidden="1" x14ac:dyDescent="0.15"/>
    <row r="275" ht="10.5" hidden="1" x14ac:dyDescent="0.15"/>
    <row r="276" ht="10.5" hidden="1" x14ac:dyDescent="0.15"/>
    <row r="277" ht="10.5" x14ac:dyDescent="0.15"/>
    <row r="278" ht="14.25" customHeight="1" x14ac:dyDescent="0.15"/>
    <row r="279" ht="14.25" hidden="1" customHeight="1" x14ac:dyDescent="0.15"/>
    <row r="280" ht="14.25" customHeight="1" x14ac:dyDescent="0.15"/>
    <row r="281" ht="10.5" x14ac:dyDescent="0.15"/>
    <row r="282" ht="10.5" hidden="1" x14ac:dyDescent="0.15"/>
    <row r="283" ht="10.5" hidden="1" x14ac:dyDescent="0.15"/>
    <row r="284" ht="10.5" hidden="1" x14ac:dyDescent="0.15"/>
    <row r="285" ht="10.5" hidden="1" x14ac:dyDescent="0.15"/>
    <row r="286" ht="10.5" x14ac:dyDescent="0.15"/>
    <row r="287" ht="10.5" x14ac:dyDescent="0.15"/>
    <row r="288" ht="10.5" hidden="1" x14ac:dyDescent="0.15"/>
    <row r="289" ht="10.5" hidden="1" x14ac:dyDescent="0.15"/>
    <row r="290" ht="10.5" hidden="1" x14ac:dyDescent="0.15"/>
    <row r="291" ht="10.5" hidden="1" x14ac:dyDescent="0.15"/>
    <row r="292" ht="10.5" hidden="1" x14ac:dyDescent="0.15"/>
    <row r="293" ht="12" hidden="1" customHeight="1" x14ac:dyDescent="0.15"/>
    <row r="294" ht="12" hidden="1" customHeight="1" x14ac:dyDescent="0.15"/>
    <row r="295" ht="12" hidden="1" customHeight="1" x14ac:dyDescent="0.15"/>
    <row r="296" ht="10.5" hidden="1" x14ac:dyDescent="0.15"/>
    <row r="297" ht="10.5" hidden="1" x14ac:dyDescent="0.15"/>
    <row r="298" ht="10.5" x14ac:dyDescent="0.15"/>
    <row r="299" ht="10.5" x14ac:dyDescent="0.15"/>
    <row r="300" ht="10.5" hidden="1" x14ac:dyDescent="0.15"/>
    <row r="301" ht="10.5" hidden="1" x14ac:dyDescent="0.15"/>
    <row r="302" ht="10.5" hidden="1" x14ac:dyDescent="0.15"/>
    <row r="303" ht="10.5" hidden="1" x14ac:dyDescent="0.15"/>
    <row r="304" ht="10.5" hidden="1" x14ac:dyDescent="0.15"/>
    <row r="305" spans="1:31" ht="10.5" hidden="1" x14ac:dyDescent="0.15"/>
    <row r="306" spans="1:31" ht="10.5" hidden="1" x14ac:dyDescent="0.15"/>
    <row r="307" spans="1:31" ht="10.5" hidden="1" x14ac:dyDescent="0.15"/>
    <row r="308" spans="1:31" ht="10.5" hidden="1" x14ac:dyDescent="0.15"/>
    <row r="309" spans="1:31" ht="10.5" hidden="1" x14ac:dyDescent="0.15"/>
    <row r="310" spans="1:31" ht="10.5" x14ac:dyDescent="0.15"/>
    <row r="311" spans="1:31" ht="14.25" hidden="1" customHeight="1" x14ac:dyDescent="0.15"/>
    <row r="312" spans="1:31" ht="14.25" customHeight="1" x14ac:dyDescent="0.15"/>
    <row r="313" spans="1:31" ht="10.5" x14ac:dyDescent="0.15"/>
    <row r="314" spans="1:31" ht="10.5" x14ac:dyDescent="0.15"/>
    <row r="315" spans="1:31" ht="13.5" hidden="1" customHeight="1" x14ac:dyDescent="0.15"/>
    <row r="316" spans="1:31" ht="13.5" hidden="1" customHeight="1" x14ac:dyDescent="0.15"/>
    <row r="317" spans="1:31" ht="13.5" customHeight="1" x14ac:dyDescent="0.15"/>
    <row r="318" spans="1:31" s="161" customFormat="1" ht="13.5" customHeight="1" x14ac:dyDescent="0.15">
      <c r="A318" s="159"/>
      <c r="B318" s="159"/>
      <c r="C318" s="159"/>
      <c r="D318" s="159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62"/>
      <c r="S318" s="162"/>
      <c r="T318" s="162"/>
      <c r="U318" s="162"/>
      <c r="V318" s="162"/>
      <c r="W318" s="162"/>
      <c r="X318" s="162"/>
      <c r="Y318" s="162"/>
      <c r="Z318" s="162"/>
      <c r="AA318" s="162"/>
      <c r="AB318" s="162"/>
      <c r="AC318" s="162"/>
      <c r="AD318" s="162"/>
      <c r="AE318" s="162"/>
    </row>
    <row r="319" spans="1:31" ht="13.5" hidden="1" customHeight="1" x14ac:dyDescent="0.15"/>
    <row r="320" spans="1:31" ht="13.5" hidden="1" customHeight="1" x14ac:dyDescent="0.15"/>
    <row r="321" ht="13.5" hidden="1" customHeight="1" x14ac:dyDescent="0.15"/>
    <row r="322" ht="13.5" hidden="1" customHeight="1" x14ac:dyDescent="0.15"/>
    <row r="323" ht="13.5" hidden="1" customHeight="1" x14ac:dyDescent="0.15"/>
    <row r="324" ht="13.5" hidden="1" customHeight="1" x14ac:dyDescent="0.15"/>
    <row r="325" ht="13.5" hidden="1" customHeight="1" x14ac:dyDescent="0.15"/>
    <row r="326" ht="13.5" hidden="1" customHeight="1" x14ac:dyDescent="0.15"/>
    <row r="327" ht="13.5" hidden="1" customHeight="1" x14ac:dyDescent="0.15"/>
    <row r="328" ht="13.5" hidden="1" customHeight="1" x14ac:dyDescent="0.15"/>
    <row r="329" ht="13.5" hidden="1" customHeight="1" x14ac:dyDescent="0.15"/>
    <row r="330" ht="13.5" hidden="1" customHeight="1" x14ac:dyDescent="0.15"/>
    <row r="331" ht="13.5" hidden="1" customHeight="1" x14ac:dyDescent="0.15"/>
    <row r="332" ht="13.5" hidden="1" customHeight="1" x14ac:dyDescent="0.15"/>
    <row r="333" ht="13.5" hidden="1" customHeight="1" x14ac:dyDescent="0.15"/>
    <row r="334" ht="13.5" hidden="1" customHeight="1" x14ac:dyDescent="0.15"/>
    <row r="335" ht="10.5" x14ac:dyDescent="0.15"/>
    <row r="336" ht="14.25" customHeight="1" x14ac:dyDescent="0.15"/>
    <row r="337" ht="14.25" hidden="1" customHeight="1" thickBot="1" x14ac:dyDescent="0.2"/>
    <row r="338" ht="10.5" x14ac:dyDescent="0.15"/>
    <row r="339" ht="10.5" x14ac:dyDescent="0.15"/>
    <row r="340" ht="13.5" hidden="1" customHeight="1" x14ac:dyDescent="0.15"/>
    <row r="341" ht="13.5" hidden="1" customHeight="1" x14ac:dyDescent="0.15"/>
    <row r="342" ht="13.5" hidden="1" customHeight="1" x14ac:dyDescent="0.15"/>
    <row r="343" ht="13.5" hidden="1" customHeight="1" x14ac:dyDescent="0.15"/>
    <row r="344" ht="13.5" hidden="1" customHeight="1" x14ac:dyDescent="0.15"/>
    <row r="345" ht="13.5" hidden="1" customHeight="1" x14ac:dyDescent="0.15"/>
    <row r="346" ht="13.5" hidden="1" customHeight="1" x14ac:dyDescent="0.15"/>
    <row r="347" ht="13.5" hidden="1" customHeight="1" x14ac:dyDescent="0.15"/>
    <row r="348" ht="13.5" hidden="1" customHeight="1" x14ac:dyDescent="0.15"/>
    <row r="349" ht="13.5" hidden="1" customHeight="1" x14ac:dyDescent="0.15"/>
    <row r="350" ht="13.5" hidden="1" customHeight="1" x14ac:dyDescent="0.15"/>
    <row r="351" ht="13.5" hidden="1" customHeight="1" x14ac:dyDescent="0.15"/>
    <row r="352" ht="13.5" customHeight="1" x14ac:dyDescent="0.15"/>
    <row r="353" spans="1:31" s="161" customFormat="1" ht="13.5" customHeight="1" x14ac:dyDescent="0.15">
      <c r="A353" s="159"/>
      <c r="B353" s="159"/>
      <c r="C353" s="159"/>
      <c r="D353" s="159"/>
      <c r="E353" s="159"/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62"/>
      <c r="S353" s="162"/>
      <c r="T353" s="162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2"/>
    </row>
    <row r="354" spans="1:31" ht="13.5" hidden="1" customHeight="1" x14ac:dyDescent="0.15"/>
    <row r="355" spans="1:31" ht="13.5" hidden="1" customHeight="1" x14ac:dyDescent="0.15"/>
    <row r="356" spans="1:31" ht="13.5" hidden="1" customHeight="1" x14ac:dyDescent="0.15"/>
    <row r="357" spans="1:31" ht="13.5" hidden="1" customHeight="1" x14ac:dyDescent="0.15"/>
    <row r="358" spans="1:31" ht="13.5" hidden="1" customHeight="1" x14ac:dyDescent="0.15"/>
    <row r="359" spans="1:31" ht="13.5" hidden="1" customHeight="1" x14ac:dyDescent="0.15"/>
    <row r="360" spans="1:31" ht="10.5" x14ac:dyDescent="0.15"/>
    <row r="361" spans="1:31" ht="14.25" customHeight="1" x14ac:dyDescent="0.15"/>
    <row r="362" spans="1:31" ht="14.25" hidden="1" customHeight="1" x14ac:dyDescent="0.15"/>
    <row r="363" spans="1:31" ht="10.5" x14ac:dyDescent="0.15"/>
    <row r="364" spans="1:31" ht="10.5" x14ac:dyDescent="0.15"/>
    <row r="365" spans="1:31" ht="10.5" hidden="1" x14ac:dyDescent="0.15"/>
    <row r="366" spans="1:31" ht="10.5" hidden="1" x14ac:dyDescent="0.15"/>
    <row r="367" spans="1:31" ht="10.5" hidden="1" x14ac:dyDescent="0.15"/>
    <row r="368" spans="1:31" ht="10.5" hidden="1" x14ac:dyDescent="0.15"/>
    <row r="369" ht="10.5" hidden="1" x14ac:dyDescent="0.15"/>
    <row r="370" ht="10.5" hidden="1" x14ac:dyDescent="0.15"/>
    <row r="371" ht="10.5" hidden="1" x14ac:dyDescent="0.15"/>
    <row r="372" ht="10.5" hidden="1" x14ac:dyDescent="0.15"/>
    <row r="373" ht="10.5" x14ac:dyDescent="0.15"/>
    <row r="374" ht="10.5" hidden="1" x14ac:dyDescent="0.15"/>
    <row r="375" ht="10.5" hidden="1" x14ac:dyDescent="0.15"/>
    <row r="376" ht="10.5" hidden="1" x14ac:dyDescent="0.15"/>
    <row r="377" ht="10.5" hidden="1" x14ac:dyDescent="0.15"/>
    <row r="378" ht="10.5" hidden="1" x14ac:dyDescent="0.15"/>
    <row r="379" ht="10.5" hidden="1" x14ac:dyDescent="0.15"/>
    <row r="380" ht="10.5" hidden="1" x14ac:dyDescent="0.15"/>
    <row r="381" ht="12" hidden="1" customHeight="1" x14ac:dyDescent="0.15"/>
    <row r="382" ht="12" hidden="1" customHeight="1" x14ac:dyDescent="0.15"/>
    <row r="383" ht="10.5" hidden="1" x14ac:dyDescent="0.15"/>
    <row r="384" ht="10.5" hidden="1" x14ac:dyDescent="0.15"/>
    <row r="385" spans="1:31" ht="10.5" x14ac:dyDescent="0.15"/>
    <row r="386" spans="1:31" ht="14.25" customHeight="1" x14ac:dyDescent="0.15"/>
    <row r="387" spans="1:31" ht="10.5" x14ac:dyDescent="0.15"/>
    <row r="388" spans="1:31" ht="10.5" x14ac:dyDescent="0.15"/>
    <row r="389" spans="1:31" ht="10.5" x14ac:dyDescent="0.15"/>
    <row r="390" spans="1:31" ht="10.5" x14ac:dyDescent="0.15"/>
    <row r="391" spans="1:31" ht="10.5" x14ac:dyDescent="0.15"/>
    <row r="392" spans="1:31" ht="10.5" x14ac:dyDescent="0.15"/>
    <row r="393" spans="1:31" ht="10.5" x14ac:dyDescent="0.15"/>
    <row r="394" spans="1:31" ht="10.5" x14ac:dyDescent="0.15"/>
    <row r="395" spans="1:31" ht="10.5" x14ac:dyDescent="0.15"/>
    <row r="396" spans="1:31" ht="10.5" x14ac:dyDescent="0.15"/>
    <row r="397" spans="1:31" ht="10.5" x14ac:dyDescent="0.15"/>
    <row r="398" spans="1:31" ht="10.5" x14ac:dyDescent="0.15"/>
    <row r="399" spans="1:31" ht="10.5" x14ac:dyDescent="0.15"/>
    <row r="400" spans="1:31" ht="10.5" x14ac:dyDescent="0.15">
      <c r="A400" s="158"/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  <c r="AB400" s="158"/>
      <c r="AC400" s="158"/>
      <c r="AD400" s="158"/>
      <c r="AE400" s="158"/>
    </row>
    <row r="401" spans="1:31" ht="10.5" x14ac:dyDescent="0.15">
      <c r="A401" s="158"/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  <c r="AB401" s="158"/>
      <c r="AC401" s="158"/>
      <c r="AD401" s="158"/>
      <c r="AE401" s="158"/>
    </row>
    <row r="402" spans="1:31" ht="10.5" x14ac:dyDescent="0.15">
      <c r="A402" s="158"/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  <c r="AB402" s="158"/>
      <c r="AC402" s="158"/>
      <c r="AD402" s="158"/>
      <c r="AE402" s="158"/>
    </row>
    <row r="403" spans="1:31" ht="10.5" x14ac:dyDescent="0.15">
      <c r="A403" s="158"/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  <c r="AB403" s="158"/>
      <c r="AC403" s="158"/>
      <c r="AD403" s="158"/>
      <c r="AE403" s="158"/>
    </row>
    <row r="404" spans="1:31" ht="10.5" x14ac:dyDescent="0.15">
      <c r="A404" s="158"/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  <c r="AB404" s="158"/>
      <c r="AC404" s="158"/>
      <c r="AD404" s="158"/>
      <c r="AE404" s="158"/>
    </row>
    <row r="405" spans="1:31" ht="10.5" x14ac:dyDescent="0.15">
      <c r="A405" s="158"/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  <c r="AB405" s="158"/>
      <c r="AC405" s="158"/>
      <c r="AD405" s="158"/>
      <c r="AE405" s="158"/>
    </row>
    <row r="406" spans="1:31" ht="10.5" x14ac:dyDescent="0.15">
      <c r="A406" s="158"/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  <c r="AC406" s="158"/>
      <c r="AD406" s="158"/>
      <c r="AE406" s="158"/>
    </row>
    <row r="407" spans="1:31" ht="10.5" x14ac:dyDescent="0.15">
      <c r="A407" s="158"/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  <c r="AB407" s="158"/>
      <c r="AC407" s="158"/>
      <c r="AD407" s="158"/>
      <c r="AE407" s="158"/>
    </row>
    <row r="408" spans="1:31" ht="10.5" x14ac:dyDescent="0.15">
      <c r="A408" s="158"/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  <c r="AB408" s="158"/>
      <c r="AC408" s="158"/>
      <c r="AD408" s="158"/>
      <c r="AE408" s="158"/>
    </row>
    <row r="409" spans="1:31" ht="10.5" x14ac:dyDescent="0.15">
      <c r="A409" s="158"/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  <c r="AB409" s="158"/>
      <c r="AC409" s="158"/>
      <c r="AD409" s="158"/>
      <c r="AE409" s="158"/>
    </row>
    <row r="410" spans="1:31" ht="10.5" x14ac:dyDescent="0.15">
      <c r="A410" s="158"/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  <c r="AB410" s="158"/>
      <c r="AC410" s="158"/>
      <c r="AD410" s="158"/>
      <c r="AE410" s="158"/>
    </row>
    <row r="411" spans="1:31" ht="10.5" x14ac:dyDescent="0.15">
      <c r="A411" s="158"/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  <c r="AB411" s="158"/>
      <c r="AC411" s="158"/>
      <c r="AD411" s="158"/>
      <c r="AE411" s="158"/>
    </row>
    <row r="412" spans="1:31" ht="10.5" x14ac:dyDescent="0.15">
      <c r="A412" s="158"/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  <c r="AB412" s="158"/>
      <c r="AC412" s="158"/>
      <c r="AD412" s="158"/>
      <c r="AE412" s="158"/>
    </row>
    <row r="413" spans="1:31" ht="10.5" x14ac:dyDescent="0.15">
      <c r="A413" s="158"/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  <c r="AB413" s="158"/>
      <c r="AC413" s="158"/>
      <c r="AD413" s="158"/>
      <c r="AE413" s="158"/>
    </row>
    <row r="414" spans="1:31" ht="10.5" x14ac:dyDescent="0.15">
      <c r="A414" s="158"/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  <c r="AB414" s="158"/>
      <c r="AC414" s="158"/>
      <c r="AD414" s="158"/>
      <c r="AE414" s="158"/>
    </row>
    <row r="415" spans="1:31" ht="10.5" x14ac:dyDescent="0.15">
      <c r="A415" s="158"/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  <c r="AB415" s="158"/>
      <c r="AC415" s="158"/>
      <c r="AD415" s="158"/>
      <c r="AE415" s="158"/>
    </row>
    <row r="416" spans="1:31" ht="10.5" x14ac:dyDescent="0.15">
      <c r="A416" s="158"/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  <c r="AB416" s="158"/>
      <c r="AC416" s="158"/>
      <c r="AD416" s="158"/>
      <c r="AE416" s="158"/>
    </row>
    <row r="417" spans="1:31" ht="10.5" x14ac:dyDescent="0.15">
      <c r="A417" s="158"/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  <c r="AB417" s="158"/>
      <c r="AC417" s="158"/>
      <c r="AD417" s="158"/>
      <c r="AE417" s="158"/>
    </row>
    <row r="418" spans="1:31" ht="10.5" hidden="1" x14ac:dyDescent="0.15">
      <c r="A418" s="158"/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  <c r="AB418" s="158"/>
      <c r="AC418" s="158"/>
      <c r="AD418" s="158"/>
      <c r="AE418" s="158"/>
    </row>
    <row r="419" spans="1:31" ht="10.5" hidden="1" x14ac:dyDescent="0.15">
      <c r="A419" s="158"/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  <c r="AB419" s="158"/>
      <c r="AC419" s="158"/>
      <c r="AD419" s="158"/>
      <c r="AE419" s="158"/>
    </row>
    <row r="420" spans="1:31" ht="10.5" hidden="1" x14ac:dyDescent="0.15">
      <c r="A420" s="158"/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  <c r="AA420" s="158"/>
      <c r="AB420" s="158"/>
      <c r="AC420" s="158"/>
      <c r="AD420" s="158"/>
      <c r="AE420" s="158"/>
    </row>
    <row r="421" spans="1:31" ht="10.5" hidden="1" x14ac:dyDescent="0.15">
      <c r="A421" s="158"/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  <c r="AB421" s="158"/>
      <c r="AC421" s="158"/>
      <c r="AD421" s="158"/>
      <c r="AE421" s="158"/>
    </row>
    <row r="422" spans="1:31" ht="10.5" hidden="1" x14ac:dyDescent="0.15">
      <c r="A422" s="158"/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  <c r="AB422" s="158"/>
      <c r="AC422" s="158"/>
      <c r="AD422" s="158"/>
      <c r="AE422" s="158"/>
    </row>
    <row r="423" spans="1:31" ht="10.5" hidden="1" x14ac:dyDescent="0.15">
      <c r="A423" s="158"/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  <c r="AB423" s="158"/>
      <c r="AC423" s="158"/>
      <c r="AD423" s="158"/>
      <c r="AE423" s="158"/>
    </row>
    <row r="424" spans="1:31" ht="10.5" x14ac:dyDescent="0.15">
      <c r="A424" s="158"/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  <c r="AB424" s="158"/>
      <c r="AC424" s="158"/>
      <c r="AD424" s="158"/>
      <c r="AE424" s="158"/>
    </row>
    <row r="425" spans="1:31" ht="10.5" x14ac:dyDescent="0.15">
      <c r="A425" s="158"/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  <c r="AB425" s="158"/>
      <c r="AC425" s="158"/>
      <c r="AD425" s="158"/>
      <c r="AE425" s="158"/>
    </row>
    <row r="426" spans="1:31" ht="10.5" x14ac:dyDescent="0.15">
      <c r="A426" s="158"/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  <c r="AC426" s="158"/>
      <c r="AD426" s="158"/>
      <c r="AE426" s="158"/>
    </row>
    <row r="427" spans="1:31" ht="10.5" x14ac:dyDescent="0.15">
      <c r="A427" s="158"/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  <c r="AB427" s="158"/>
      <c r="AC427" s="158"/>
      <c r="AD427" s="158"/>
      <c r="AE427" s="158"/>
    </row>
    <row r="428" spans="1:31" ht="10.5" x14ac:dyDescent="0.15">
      <c r="A428" s="158"/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  <c r="AB428" s="158"/>
      <c r="AC428" s="158"/>
      <c r="AD428" s="158"/>
      <c r="AE428" s="158"/>
    </row>
    <row r="429" spans="1:31" ht="10.5" x14ac:dyDescent="0.15">
      <c r="A429" s="158"/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  <c r="AB429" s="158"/>
      <c r="AC429" s="158"/>
      <c r="AD429" s="158"/>
      <c r="AE429" s="158"/>
    </row>
    <row r="430" spans="1:31" ht="10.5" x14ac:dyDescent="0.15">
      <c r="A430" s="158"/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  <c r="AD430" s="158"/>
      <c r="AE430" s="158"/>
    </row>
    <row r="431" spans="1:31" ht="10.5" x14ac:dyDescent="0.15">
      <c r="A431" s="158"/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  <c r="AB431" s="158"/>
      <c r="AC431" s="158"/>
      <c r="AD431" s="158"/>
      <c r="AE431" s="158"/>
    </row>
    <row r="432" spans="1:31" ht="10.5" x14ac:dyDescent="0.15">
      <c r="A432" s="158"/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  <c r="AB432" s="158"/>
      <c r="AC432" s="158"/>
      <c r="AD432" s="158"/>
      <c r="AE432" s="158"/>
    </row>
    <row r="433" spans="1:31" ht="10.5" x14ac:dyDescent="0.15">
      <c r="A433" s="158"/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  <c r="AB433" s="158"/>
      <c r="AC433" s="158"/>
      <c r="AD433" s="158"/>
      <c r="AE433" s="158"/>
    </row>
    <row r="434" spans="1:31" ht="10.5" x14ac:dyDescent="0.15">
      <c r="A434" s="158"/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  <c r="AB434" s="158"/>
      <c r="AC434" s="158"/>
      <c r="AD434" s="158"/>
      <c r="AE434" s="158"/>
    </row>
    <row r="435" spans="1:31" ht="10.5" x14ac:dyDescent="0.15">
      <c r="A435" s="158"/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  <c r="AB435" s="158"/>
      <c r="AC435" s="158"/>
      <c r="AD435" s="158"/>
      <c r="AE435" s="158"/>
    </row>
    <row r="436" spans="1:31" ht="10.5" x14ac:dyDescent="0.15">
      <c r="A436" s="158"/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  <c r="AB436" s="158"/>
      <c r="AC436" s="158"/>
      <c r="AD436" s="158"/>
      <c r="AE436" s="158"/>
    </row>
    <row r="437" spans="1:31" ht="10.5" x14ac:dyDescent="0.15">
      <c r="A437" s="158"/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  <c r="AB437" s="158"/>
      <c r="AC437" s="158"/>
      <c r="AD437" s="158"/>
      <c r="AE437" s="158"/>
    </row>
    <row r="438" spans="1:31" ht="10.5" x14ac:dyDescent="0.15">
      <c r="A438" s="158"/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  <c r="AB438" s="158"/>
      <c r="AC438" s="158"/>
      <c r="AD438" s="158"/>
      <c r="AE438" s="158"/>
    </row>
    <row r="439" spans="1:31" ht="10.5" x14ac:dyDescent="0.15">
      <c r="A439" s="158"/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  <c r="AB439" s="158"/>
      <c r="AC439" s="158"/>
      <c r="AD439" s="158"/>
      <c r="AE439" s="158"/>
    </row>
    <row r="440" spans="1:31" ht="10.5" x14ac:dyDescent="0.15">
      <c r="A440" s="158"/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  <c r="AB440" s="158"/>
      <c r="AC440" s="158"/>
      <c r="AD440" s="158"/>
      <c r="AE440" s="158"/>
    </row>
    <row r="441" spans="1:31" ht="10.5" x14ac:dyDescent="0.15">
      <c r="A441" s="158"/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  <c r="AB441" s="158"/>
      <c r="AC441" s="158"/>
      <c r="AD441" s="158"/>
      <c r="AE441" s="158"/>
    </row>
    <row r="442" spans="1:31" ht="10.5" x14ac:dyDescent="0.15">
      <c r="A442" s="158"/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  <c r="AB442" s="158"/>
      <c r="AC442" s="158"/>
      <c r="AD442" s="158"/>
      <c r="AE442" s="158"/>
    </row>
    <row r="443" spans="1:31" ht="10.5" x14ac:dyDescent="0.15">
      <c r="A443" s="158"/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  <c r="AB443" s="158"/>
      <c r="AC443" s="158"/>
      <c r="AD443" s="158"/>
      <c r="AE443" s="158"/>
    </row>
    <row r="444" spans="1:31" ht="10.5" x14ac:dyDescent="0.15">
      <c r="A444" s="158"/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  <c r="AB444" s="158"/>
      <c r="AC444" s="158"/>
      <c r="AD444" s="158"/>
      <c r="AE444" s="158"/>
    </row>
    <row r="445" spans="1:31" ht="10.5" x14ac:dyDescent="0.15">
      <c r="A445" s="158"/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  <c r="AB445" s="158"/>
      <c r="AC445" s="158"/>
      <c r="AD445" s="158"/>
      <c r="AE445" s="158"/>
    </row>
    <row r="446" spans="1:31" ht="10.5" x14ac:dyDescent="0.15">
      <c r="A446" s="158"/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  <c r="AB446" s="158"/>
      <c r="AC446" s="158"/>
      <c r="AD446" s="158"/>
      <c r="AE446" s="158"/>
    </row>
    <row r="447" spans="1:31" ht="13.5" customHeight="1" x14ac:dyDescent="0.15">
      <c r="A447" s="158"/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  <c r="AB447" s="158"/>
      <c r="AC447" s="158"/>
      <c r="AD447" s="158"/>
      <c r="AE447" s="158"/>
    </row>
    <row r="448" spans="1:31" ht="13.5" customHeight="1" x14ac:dyDescent="0.15">
      <c r="A448" s="158"/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  <c r="AB448" s="158"/>
      <c r="AC448" s="158"/>
      <c r="AD448" s="158"/>
      <c r="AE448" s="158"/>
    </row>
    <row r="449" spans="1:31" ht="13.5" customHeight="1" x14ac:dyDescent="0.15">
      <c r="A449" s="158"/>
      <c r="B449" s="158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  <c r="Z449" s="158"/>
      <c r="AA449" s="158"/>
      <c r="AB449" s="158"/>
      <c r="AC449" s="158"/>
      <c r="AD449" s="158"/>
      <c r="AE449" s="158"/>
    </row>
    <row r="450" spans="1:31" ht="13.5" customHeight="1" x14ac:dyDescent="0.15">
      <c r="A450" s="158"/>
      <c r="B450" s="158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8"/>
      <c r="Z450" s="158"/>
      <c r="AA450" s="158"/>
      <c r="AB450" s="158"/>
      <c r="AC450" s="158"/>
      <c r="AD450" s="158"/>
      <c r="AE450" s="158"/>
    </row>
    <row r="451" spans="1:31" ht="13.5" customHeight="1" x14ac:dyDescent="0.15">
      <c r="A451" s="158"/>
      <c r="B451" s="158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58"/>
      <c r="Z451" s="158"/>
      <c r="AA451" s="158"/>
      <c r="AB451" s="158"/>
      <c r="AC451" s="158"/>
      <c r="AD451" s="158"/>
      <c r="AE451" s="158"/>
    </row>
    <row r="452" spans="1:31" ht="13.5" customHeight="1" x14ac:dyDescent="0.15">
      <c r="A452" s="158"/>
      <c r="B452" s="158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58"/>
      <c r="Z452" s="158"/>
      <c r="AA452" s="158"/>
      <c r="AB452" s="158"/>
      <c r="AC452" s="158"/>
      <c r="AD452" s="158"/>
      <c r="AE452" s="158"/>
    </row>
    <row r="453" spans="1:31" ht="13.5" customHeight="1" x14ac:dyDescent="0.15">
      <c r="A453" s="158"/>
      <c r="B453" s="158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58"/>
      <c r="Z453" s="158"/>
      <c r="AA453" s="158"/>
      <c r="AB453" s="158"/>
      <c r="AC453" s="158"/>
      <c r="AD453" s="158"/>
      <c r="AE453" s="158"/>
    </row>
    <row r="454" spans="1:31" ht="13.5" customHeight="1" x14ac:dyDescent="0.15">
      <c r="A454" s="158"/>
      <c r="B454" s="158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8"/>
      <c r="Z454" s="158"/>
      <c r="AA454" s="158"/>
      <c r="AB454" s="158"/>
      <c r="AC454" s="158"/>
      <c r="AD454" s="158"/>
      <c r="AE454" s="158"/>
    </row>
    <row r="455" spans="1:31" ht="13.5" customHeight="1" x14ac:dyDescent="0.15">
      <c r="A455" s="158"/>
      <c r="B455" s="158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58"/>
      <c r="Z455" s="158"/>
      <c r="AA455" s="158"/>
      <c r="AB455" s="158"/>
      <c r="AC455" s="158"/>
      <c r="AD455" s="158"/>
      <c r="AE455" s="158"/>
    </row>
    <row r="456" spans="1:31" ht="13.5" customHeight="1" x14ac:dyDescent="0.15">
      <c r="A456" s="158"/>
      <c r="B456" s="158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  <c r="Z456" s="158"/>
      <c r="AA456" s="158"/>
      <c r="AB456" s="158"/>
      <c r="AC456" s="158"/>
      <c r="AD456" s="158"/>
      <c r="AE456" s="158"/>
    </row>
    <row r="457" spans="1:31" ht="13.5" customHeight="1" x14ac:dyDescent="0.15">
      <c r="A457" s="158"/>
      <c r="B457" s="158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  <c r="Z457" s="158"/>
      <c r="AA457" s="158"/>
      <c r="AB457" s="158"/>
      <c r="AC457" s="158"/>
      <c r="AD457" s="158"/>
      <c r="AE457" s="158"/>
    </row>
    <row r="458" spans="1:31" ht="13.5" customHeight="1" x14ac:dyDescent="0.15">
      <c r="A458" s="158"/>
      <c r="B458" s="158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  <c r="AA458" s="158"/>
      <c r="AB458" s="158"/>
      <c r="AC458" s="158"/>
      <c r="AD458" s="158"/>
      <c r="AE458" s="158"/>
    </row>
    <row r="459" spans="1:31" ht="13.5" customHeight="1" x14ac:dyDescent="0.15">
      <c r="A459" s="158"/>
      <c r="B459" s="158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  <c r="Z459" s="158"/>
      <c r="AA459" s="158"/>
      <c r="AB459" s="158"/>
      <c r="AC459" s="158"/>
      <c r="AD459" s="158"/>
      <c r="AE459" s="158"/>
    </row>
    <row r="460" spans="1:31" ht="13.5" customHeight="1" x14ac:dyDescent="0.15">
      <c r="A460" s="158"/>
      <c r="B460" s="158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  <c r="AA460" s="158"/>
      <c r="AB460" s="158"/>
      <c r="AC460" s="158"/>
      <c r="AD460" s="158"/>
      <c r="AE460" s="158"/>
    </row>
    <row r="461" spans="1:31" ht="13.5" customHeight="1" x14ac:dyDescent="0.15">
      <c r="A461" s="158"/>
      <c r="B461" s="158"/>
      <c r="C461" s="158"/>
      <c r="D461" s="158"/>
      <c r="E461" s="158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58"/>
      <c r="Z461" s="158"/>
      <c r="AA461" s="158"/>
      <c r="AB461" s="158"/>
      <c r="AC461" s="158"/>
      <c r="AD461" s="158"/>
      <c r="AE461" s="158"/>
    </row>
    <row r="462" spans="1:31" ht="13.5" customHeight="1" x14ac:dyDescent="0.15">
      <c r="A462" s="158"/>
      <c r="B462" s="158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  <c r="AB462" s="158"/>
      <c r="AC462" s="158"/>
      <c r="AD462" s="158"/>
      <c r="AE462" s="158"/>
    </row>
    <row r="463" spans="1:31" ht="13.5" customHeight="1" x14ac:dyDescent="0.15">
      <c r="A463" s="158"/>
      <c r="B463" s="158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  <c r="Z463" s="158"/>
      <c r="AA463" s="158"/>
      <c r="AB463" s="158"/>
      <c r="AC463" s="158"/>
      <c r="AD463" s="158"/>
      <c r="AE463" s="158"/>
    </row>
    <row r="464" spans="1:31" ht="13.5" customHeight="1" x14ac:dyDescent="0.15">
      <c r="A464" s="158"/>
      <c r="B464" s="158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  <c r="Z464" s="158"/>
      <c r="AA464" s="158"/>
      <c r="AB464" s="158"/>
      <c r="AC464" s="158"/>
      <c r="AD464" s="158"/>
      <c r="AE464" s="158"/>
    </row>
    <row r="465" spans="1:31" ht="13.5" customHeight="1" x14ac:dyDescent="0.15">
      <c r="A465" s="158"/>
      <c r="B465" s="158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58"/>
      <c r="Z465" s="158"/>
      <c r="AA465" s="158"/>
      <c r="AB465" s="158"/>
      <c r="AC465" s="158"/>
      <c r="AD465" s="158"/>
      <c r="AE465" s="158"/>
    </row>
    <row r="466" spans="1:31" ht="13.5" customHeight="1" x14ac:dyDescent="0.15">
      <c r="A466" s="158"/>
      <c r="B466" s="158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  <c r="Z466" s="158"/>
      <c r="AA466" s="158"/>
      <c r="AB466" s="158"/>
      <c r="AC466" s="158"/>
      <c r="AD466" s="158"/>
      <c r="AE466" s="158"/>
    </row>
    <row r="467" spans="1:31" ht="13.5" customHeight="1" x14ac:dyDescent="0.15">
      <c r="A467" s="158"/>
      <c r="B467" s="158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58"/>
      <c r="Z467" s="158"/>
      <c r="AA467" s="158"/>
      <c r="AB467" s="158"/>
      <c r="AC467" s="158"/>
      <c r="AD467" s="158"/>
      <c r="AE467" s="158"/>
    </row>
    <row r="468" spans="1:31" ht="13.5" customHeight="1" x14ac:dyDescent="0.15">
      <c r="A468" s="158"/>
      <c r="B468" s="158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58"/>
      <c r="Z468" s="158"/>
      <c r="AA468" s="158"/>
      <c r="AB468" s="158"/>
      <c r="AC468" s="158"/>
      <c r="AD468" s="158"/>
      <c r="AE468" s="158"/>
    </row>
    <row r="469" spans="1:31" ht="13.5" customHeight="1" x14ac:dyDescent="0.15">
      <c r="A469" s="158"/>
      <c r="B469" s="158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8"/>
      <c r="Z469" s="158"/>
      <c r="AA469" s="158"/>
      <c r="AB469" s="158"/>
      <c r="AC469" s="158"/>
      <c r="AD469" s="158"/>
      <c r="AE469" s="158"/>
    </row>
    <row r="470" spans="1:31" ht="13.5" customHeight="1" x14ac:dyDescent="0.15">
      <c r="A470" s="158"/>
      <c r="B470" s="158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8"/>
      <c r="Z470" s="158"/>
      <c r="AA470" s="158"/>
      <c r="AB470" s="158"/>
      <c r="AC470" s="158"/>
      <c r="AD470" s="158"/>
      <c r="AE470" s="158"/>
    </row>
    <row r="471" spans="1:31" ht="13.5" customHeight="1" x14ac:dyDescent="0.15">
      <c r="A471" s="158"/>
      <c r="B471" s="158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58"/>
      <c r="Z471" s="158"/>
      <c r="AA471" s="158"/>
      <c r="AB471" s="158"/>
      <c r="AC471" s="158"/>
      <c r="AD471" s="158"/>
      <c r="AE471" s="158"/>
    </row>
    <row r="472" spans="1:31" ht="13.5" customHeight="1" x14ac:dyDescent="0.15">
      <c r="A472" s="158"/>
      <c r="B472" s="158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  <c r="Z472" s="158"/>
      <c r="AA472" s="158"/>
      <c r="AB472" s="158"/>
      <c r="AC472" s="158"/>
      <c r="AD472" s="158"/>
      <c r="AE472" s="158"/>
    </row>
    <row r="473" spans="1:31" ht="13.5" customHeight="1" x14ac:dyDescent="0.15">
      <c r="A473" s="158"/>
      <c r="B473" s="158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8"/>
      <c r="Z473" s="158"/>
      <c r="AA473" s="158"/>
      <c r="AB473" s="158"/>
      <c r="AC473" s="158"/>
      <c r="AD473" s="158"/>
      <c r="AE473" s="158"/>
    </row>
    <row r="474" spans="1:31" ht="13.5" customHeight="1" x14ac:dyDescent="0.15">
      <c r="A474" s="158"/>
      <c r="B474" s="158"/>
      <c r="C474" s="158"/>
      <c r="D474" s="158"/>
      <c r="E474" s="158"/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58"/>
      <c r="Y474" s="158"/>
      <c r="Z474" s="158"/>
      <c r="AA474" s="158"/>
      <c r="AB474" s="158"/>
      <c r="AC474" s="158"/>
      <c r="AD474" s="158"/>
      <c r="AE474" s="158"/>
    </row>
    <row r="475" spans="1:31" ht="13.5" customHeight="1" x14ac:dyDescent="0.15">
      <c r="A475" s="158"/>
      <c r="B475" s="158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58"/>
      <c r="Z475" s="158"/>
      <c r="AA475" s="158"/>
      <c r="AB475" s="158"/>
      <c r="AC475" s="158"/>
      <c r="AD475" s="158"/>
      <c r="AE475" s="158"/>
    </row>
    <row r="476" spans="1:31" ht="13.5" customHeight="1" x14ac:dyDescent="0.15">
      <c r="A476" s="158"/>
      <c r="B476" s="158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8"/>
      <c r="Z476" s="158"/>
      <c r="AA476" s="158"/>
      <c r="AB476" s="158"/>
      <c r="AC476" s="158"/>
      <c r="AD476" s="158"/>
      <c r="AE476" s="158"/>
    </row>
    <row r="477" spans="1:31" ht="13.5" customHeight="1" x14ac:dyDescent="0.15">
      <c r="A477" s="158"/>
      <c r="B477" s="158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58"/>
      <c r="Z477" s="158"/>
      <c r="AA477" s="158"/>
      <c r="AB477" s="158"/>
      <c r="AC477" s="158"/>
      <c r="AD477" s="158"/>
      <c r="AE477" s="158"/>
    </row>
    <row r="478" spans="1:31" ht="13.5" customHeight="1" x14ac:dyDescent="0.15">
      <c r="A478" s="158"/>
      <c r="B478" s="158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8"/>
      <c r="Z478" s="158"/>
      <c r="AA478" s="158"/>
      <c r="AB478" s="158"/>
      <c r="AC478" s="158"/>
      <c r="AD478" s="158"/>
      <c r="AE478" s="158"/>
    </row>
    <row r="479" spans="1:31" ht="13.5" customHeight="1" x14ac:dyDescent="0.15">
      <c r="A479" s="158"/>
      <c r="B479" s="158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58"/>
      <c r="Z479" s="158"/>
      <c r="AA479" s="158"/>
      <c r="AB479" s="158"/>
      <c r="AC479" s="158"/>
      <c r="AD479" s="158"/>
      <c r="AE479" s="158"/>
    </row>
    <row r="480" spans="1:31" ht="13.5" customHeight="1" x14ac:dyDescent="0.15">
      <c r="A480" s="158"/>
      <c r="B480" s="158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8"/>
      <c r="Z480" s="158"/>
      <c r="AA480" s="158"/>
      <c r="AB480" s="158"/>
      <c r="AC480" s="158"/>
      <c r="AD480" s="158"/>
      <c r="AE480" s="158"/>
    </row>
    <row r="481" spans="1:31" ht="13.5" customHeight="1" x14ac:dyDescent="0.15">
      <c r="A481" s="158"/>
      <c r="B481" s="158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8"/>
      <c r="Z481" s="158"/>
      <c r="AA481" s="158"/>
      <c r="AB481" s="158"/>
      <c r="AC481" s="158"/>
      <c r="AD481" s="158"/>
      <c r="AE481" s="158"/>
    </row>
    <row r="482" spans="1:31" ht="13.5" customHeight="1" x14ac:dyDescent="0.15">
      <c r="A482" s="158"/>
      <c r="B482" s="158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58"/>
      <c r="Z482" s="158"/>
      <c r="AA482" s="158"/>
      <c r="AB482" s="158"/>
      <c r="AC482" s="158"/>
      <c r="AD482" s="158"/>
      <c r="AE482" s="158"/>
    </row>
    <row r="483" spans="1:31" ht="13.5" customHeight="1" x14ac:dyDescent="0.15">
      <c r="A483" s="158"/>
      <c r="B483" s="158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58"/>
      <c r="Z483" s="158"/>
      <c r="AA483" s="158"/>
      <c r="AB483" s="158"/>
      <c r="AC483" s="158"/>
      <c r="AD483" s="158"/>
      <c r="AE483" s="158"/>
    </row>
    <row r="484" spans="1:31" ht="13.5" customHeight="1" x14ac:dyDescent="0.15">
      <c r="A484" s="158"/>
      <c r="B484" s="158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8"/>
      <c r="Z484" s="158"/>
      <c r="AA484" s="158"/>
      <c r="AB484" s="158"/>
      <c r="AC484" s="158"/>
      <c r="AD484" s="158"/>
      <c r="AE484" s="158"/>
    </row>
    <row r="485" spans="1:31" ht="13.5" customHeight="1" x14ac:dyDescent="0.15">
      <c r="A485" s="158"/>
      <c r="B485" s="158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58"/>
      <c r="Z485" s="158"/>
      <c r="AA485" s="158"/>
      <c r="AB485" s="158"/>
      <c r="AC485" s="158"/>
      <c r="AD485" s="158"/>
      <c r="AE485" s="158"/>
    </row>
    <row r="486" spans="1:31" ht="13.5" customHeight="1" x14ac:dyDescent="0.15">
      <c r="A486" s="158"/>
      <c r="B486" s="158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58"/>
      <c r="Z486" s="158"/>
      <c r="AA486" s="158"/>
      <c r="AB486" s="158"/>
      <c r="AC486" s="158"/>
      <c r="AD486" s="158"/>
      <c r="AE486" s="158"/>
    </row>
    <row r="487" spans="1:31" ht="13.5" customHeight="1" x14ac:dyDescent="0.15">
      <c r="A487" s="158"/>
      <c r="B487" s="158"/>
      <c r="C487" s="158"/>
      <c r="D487" s="158"/>
      <c r="E487" s="158"/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  <c r="X487" s="158"/>
      <c r="Y487" s="158"/>
      <c r="Z487" s="158"/>
      <c r="AA487" s="158"/>
      <c r="AB487" s="158"/>
      <c r="AC487" s="158"/>
      <c r="AD487" s="158"/>
      <c r="AE487" s="158"/>
    </row>
    <row r="488" spans="1:31" ht="13.5" customHeight="1" x14ac:dyDescent="0.15">
      <c r="A488" s="158"/>
      <c r="B488" s="158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8"/>
      <c r="Z488" s="158"/>
      <c r="AA488" s="158"/>
      <c r="AB488" s="158"/>
      <c r="AC488" s="158"/>
      <c r="AD488" s="158"/>
      <c r="AE488" s="158"/>
    </row>
    <row r="489" spans="1:31" ht="13.5" customHeight="1" x14ac:dyDescent="0.15">
      <c r="A489" s="158"/>
      <c r="B489" s="158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8"/>
      <c r="Z489" s="158"/>
      <c r="AA489" s="158"/>
      <c r="AB489" s="158"/>
      <c r="AC489" s="158"/>
      <c r="AD489" s="158"/>
      <c r="AE489" s="158"/>
    </row>
    <row r="490" spans="1:31" ht="13.5" customHeight="1" x14ac:dyDescent="0.15">
      <c r="A490" s="158"/>
      <c r="B490" s="158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58"/>
      <c r="Z490" s="158"/>
      <c r="AA490" s="158"/>
      <c r="AB490" s="158"/>
      <c r="AC490" s="158"/>
      <c r="AD490" s="158"/>
      <c r="AE490" s="158"/>
    </row>
    <row r="491" spans="1:31" ht="13.5" customHeight="1" x14ac:dyDescent="0.15">
      <c r="A491" s="158"/>
      <c r="B491" s="158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58"/>
      <c r="Z491" s="158"/>
      <c r="AA491" s="158"/>
      <c r="AB491" s="158"/>
      <c r="AC491" s="158"/>
      <c r="AD491" s="158"/>
      <c r="AE491" s="158"/>
    </row>
    <row r="492" spans="1:31" ht="13.5" customHeight="1" x14ac:dyDescent="0.15">
      <c r="A492" s="158"/>
      <c r="B492" s="158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58"/>
      <c r="Z492" s="158"/>
      <c r="AA492" s="158"/>
      <c r="AB492" s="158"/>
      <c r="AC492" s="158"/>
      <c r="AD492" s="158"/>
      <c r="AE492" s="158"/>
    </row>
    <row r="493" spans="1:31" ht="13.5" customHeight="1" x14ac:dyDescent="0.15">
      <c r="A493" s="158"/>
      <c r="B493" s="158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58"/>
      <c r="Z493" s="158"/>
      <c r="AA493" s="158"/>
      <c r="AB493" s="158"/>
      <c r="AC493" s="158"/>
      <c r="AD493" s="158"/>
      <c r="AE493" s="158"/>
    </row>
    <row r="494" spans="1:31" ht="13.5" customHeight="1" x14ac:dyDescent="0.15">
      <c r="A494" s="158"/>
      <c r="B494" s="158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8"/>
      <c r="Z494" s="158"/>
      <c r="AA494" s="158"/>
      <c r="AB494" s="158"/>
      <c r="AC494" s="158"/>
      <c r="AD494" s="158"/>
      <c r="AE494" s="158"/>
    </row>
    <row r="495" spans="1:31" ht="13.5" customHeight="1" x14ac:dyDescent="0.15">
      <c r="A495" s="158"/>
      <c r="B495" s="158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8"/>
      <c r="Z495" s="158"/>
      <c r="AA495" s="158"/>
      <c r="AB495" s="158"/>
      <c r="AC495" s="158"/>
      <c r="AD495" s="158"/>
      <c r="AE495" s="158"/>
    </row>
    <row r="496" spans="1:31" ht="13.5" customHeight="1" x14ac:dyDescent="0.15">
      <c r="A496" s="158"/>
      <c r="B496" s="158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  <c r="Z496" s="158"/>
      <c r="AA496" s="158"/>
      <c r="AB496" s="158"/>
      <c r="AC496" s="158"/>
      <c r="AD496" s="158"/>
      <c r="AE496" s="158"/>
    </row>
    <row r="497" spans="1:31" ht="13.5" customHeight="1" x14ac:dyDescent="0.15">
      <c r="A497" s="158"/>
      <c r="B497" s="158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8"/>
      <c r="Z497" s="158"/>
      <c r="AA497" s="158"/>
      <c r="AB497" s="158"/>
      <c r="AC497" s="158"/>
      <c r="AD497" s="158"/>
      <c r="AE497" s="158"/>
    </row>
    <row r="498" spans="1:31" ht="13.5" customHeight="1" x14ac:dyDescent="0.15">
      <c r="A498" s="158"/>
      <c r="B498" s="158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58"/>
      <c r="Z498" s="158"/>
      <c r="AA498" s="158"/>
      <c r="AB498" s="158"/>
      <c r="AC498" s="158"/>
      <c r="AD498" s="158"/>
      <c r="AE498" s="158"/>
    </row>
    <row r="499" spans="1:31" ht="13.5" customHeight="1" x14ac:dyDescent="0.15">
      <c r="A499" s="158"/>
      <c r="B499" s="158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8"/>
      <c r="Z499" s="158"/>
      <c r="AA499" s="158"/>
      <c r="AB499" s="158"/>
      <c r="AC499" s="158"/>
      <c r="AD499" s="158"/>
      <c r="AE499" s="158"/>
    </row>
    <row r="500" spans="1:31" ht="13.5" customHeight="1" x14ac:dyDescent="0.15">
      <c r="A500" s="158"/>
      <c r="B500" s="158"/>
      <c r="C500" s="158"/>
      <c r="D500" s="158"/>
      <c r="E500" s="158"/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58"/>
      <c r="Z500" s="158"/>
      <c r="AA500" s="158"/>
      <c r="AB500" s="158"/>
      <c r="AC500" s="158"/>
      <c r="AD500" s="158"/>
      <c r="AE500" s="158"/>
    </row>
    <row r="501" spans="1:31" ht="13.5" customHeight="1" x14ac:dyDescent="0.15">
      <c r="A501" s="158"/>
      <c r="B501" s="158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58"/>
      <c r="Z501" s="158"/>
      <c r="AA501" s="158"/>
      <c r="AB501" s="158"/>
      <c r="AC501" s="158"/>
      <c r="AD501" s="158"/>
      <c r="AE501" s="158"/>
    </row>
    <row r="502" spans="1:31" ht="13.5" customHeight="1" x14ac:dyDescent="0.15">
      <c r="A502" s="158"/>
      <c r="B502" s="158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8"/>
      <c r="Z502" s="158"/>
      <c r="AA502" s="158"/>
      <c r="AB502" s="158"/>
      <c r="AC502" s="158"/>
      <c r="AD502" s="158"/>
      <c r="AE502" s="158"/>
    </row>
    <row r="503" spans="1:31" ht="13.5" customHeight="1" x14ac:dyDescent="0.15">
      <c r="A503" s="158"/>
      <c r="B503" s="158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8"/>
      <c r="Z503" s="158"/>
      <c r="AA503" s="158"/>
      <c r="AB503" s="158"/>
      <c r="AC503" s="158"/>
      <c r="AD503" s="158"/>
      <c r="AE503" s="158"/>
    </row>
    <row r="504" spans="1:31" ht="13.5" customHeight="1" x14ac:dyDescent="0.15">
      <c r="A504" s="158"/>
      <c r="B504" s="158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58"/>
      <c r="Z504" s="158"/>
      <c r="AA504" s="158"/>
      <c r="AB504" s="158"/>
      <c r="AC504" s="158"/>
      <c r="AD504" s="158"/>
      <c r="AE504" s="158"/>
    </row>
    <row r="505" spans="1:31" ht="13.5" customHeight="1" x14ac:dyDescent="0.15">
      <c r="A505" s="158"/>
      <c r="B505" s="158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8"/>
      <c r="Z505" s="158"/>
      <c r="AA505" s="158"/>
      <c r="AB505" s="158"/>
      <c r="AC505" s="158"/>
      <c r="AD505" s="158"/>
      <c r="AE505" s="158"/>
    </row>
    <row r="506" spans="1:31" ht="13.5" customHeight="1" x14ac:dyDescent="0.15">
      <c r="A506" s="158"/>
      <c r="B506" s="158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58"/>
      <c r="Z506" s="158"/>
      <c r="AA506" s="158"/>
      <c r="AB506" s="158"/>
      <c r="AC506" s="158"/>
      <c r="AD506" s="158"/>
      <c r="AE506" s="158"/>
    </row>
    <row r="507" spans="1:31" ht="13.5" customHeight="1" x14ac:dyDescent="0.15">
      <c r="A507" s="158"/>
      <c r="B507" s="158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58"/>
      <c r="Z507" s="158"/>
      <c r="AA507" s="158"/>
      <c r="AB507" s="158"/>
      <c r="AC507" s="158"/>
      <c r="AD507" s="158"/>
      <c r="AE507" s="158"/>
    </row>
    <row r="508" spans="1:31" ht="13.5" customHeight="1" x14ac:dyDescent="0.15">
      <c r="A508" s="158"/>
      <c r="B508" s="158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  <c r="Z508" s="158"/>
      <c r="AA508" s="158"/>
      <c r="AB508" s="158"/>
      <c r="AC508" s="158"/>
      <c r="AD508" s="158"/>
      <c r="AE508" s="158"/>
    </row>
    <row r="509" spans="1:31" ht="13.5" customHeight="1" x14ac:dyDescent="0.15">
      <c r="A509" s="158"/>
      <c r="B509" s="158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8"/>
      <c r="Z509" s="158"/>
      <c r="AA509" s="158"/>
      <c r="AB509" s="158"/>
      <c r="AC509" s="158"/>
      <c r="AD509" s="158"/>
      <c r="AE509" s="158"/>
    </row>
    <row r="510" spans="1:31" ht="13.5" customHeight="1" x14ac:dyDescent="0.15">
      <c r="A510" s="158"/>
      <c r="B510" s="158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8"/>
      <c r="Z510" s="158"/>
      <c r="AA510" s="158"/>
      <c r="AB510" s="158"/>
      <c r="AC510" s="158"/>
      <c r="AD510" s="158"/>
      <c r="AE510" s="158"/>
    </row>
    <row r="511" spans="1:31" ht="13.5" customHeight="1" x14ac:dyDescent="0.15">
      <c r="A511" s="158"/>
      <c r="B511" s="158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8"/>
      <c r="Z511" s="158"/>
      <c r="AA511" s="158"/>
      <c r="AB511" s="158"/>
      <c r="AC511" s="158"/>
      <c r="AD511" s="158"/>
      <c r="AE511" s="158"/>
    </row>
    <row r="512" spans="1:31" ht="13.5" customHeight="1" x14ac:dyDescent="0.15">
      <c r="A512" s="158"/>
      <c r="B512" s="158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  <c r="Z512" s="158"/>
      <c r="AA512" s="158"/>
      <c r="AB512" s="158"/>
      <c r="AC512" s="158"/>
      <c r="AD512" s="158"/>
      <c r="AE512" s="158"/>
    </row>
    <row r="513" spans="1:31" ht="13.5" customHeight="1" x14ac:dyDescent="0.15">
      <c r="A513" s="158"/>
      <c r="B513" s="158"/>
      <c r="C513" s="158"/>
      <c r="D513" s="158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  <c r="X513" s="158"/>
      <c r="Y513" s="158"/>
      <c r="Z513" s="158"/>
      <c r="AA513" s="158"/>
      <c r="AB513" s="158"/>
      <c r="AC513" s="158"/>
      <c r="AD513" s="158"/>
      <c r="AE513" s="158"/>
    </row>
    <row r="514" spans="1:31" ht="13.5" customHeight="1" x14ac:dyDescent="0.15">
      <c r="A514" s="158"/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  <c r="AB514" s="158"/>
      <c r="AC514" s="158"/>
      <c r="AD514" s="158"/>
      <c r="AE514" s="158"/>
    </row>
    <row r="515" spans="1:31" ht="13.5" customHeight="1" x14ac:dyDescent="0.15">
      <c r="A515" s="158"/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  <c r="AB515" s="158"/>
      <c r="AC515" s="158"/>
      <c r="AD515" s="158"/>
      <c r="AE515" s="158"/>
    </row>
    <row r="516" spans="1:31" ht="13.5" customHeight="1" x14ac:dyDescent="0.15">
      <c r="A516" s="158"/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  <c r="AB516" s="158"/>
      <c r="AC516" s="158"/>
      <c r="AD516" s="158"/>
      <c r="AE516" s="158"/>
    </row>
    <row r="517" spans="1:31" ht="13.5" customHeight="1" x14ac:dyDescent="0.15">
      <c r="A517" s="158"/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  <c r="AB517" s="158"/>
      <c r="AC517" s="158"/>
      <c r="AD517" s="158"/>
      <c r="AE517" s="158"/>
    </row>
    <row r="518" spans="1:31" ht="13.5" customHeight="1" x14ac:dyDescent="0.15">
      <c r="A518" s="158"/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  <c r="AB518" s="158"/>
      <c r="AC518" s="158"/>
      <c r="AD518" s="158"/>
      <c r="AE518" s="158"/>
    </row>
    <row r="519" spans="1:31" ht="13.5" customHeight="1" x14ac:dyDescent="0.15">
      <c r="A519" s="158"/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  <c r="AB519" s="158"/>
      <c r="AC519" s="158"/>
      <c r="AD519" s="158"/>
      <c r="AE519" s="158"/>
    </row>
    <row r="520" spans="1:31" ht="13.5" customHeight="1" x14ac:dyDescent="0.15">
      <c r="A520" s="158"/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  <c r="AB520" s="158"/>
      <c r="AC520" s="158"/>
      <c r="AD520" s="158"/>
      <c r="AE520" s="158"/>
    </row>
    <row r="521" spans="1:31" ht="13.5" customHeight="1" x14ac:dyDescent="0.15">
      <c r="A521" s="158"/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  <c r="AB521" s="158"/>
      <c r="AC521" s="158"/>
      <c r="AD521" s="158"/>
      <c r="AE521" s="158"/>
    </row>
    <row r="522" spans="1:31" ht="13.5" customHeight="1" x14ac:dyDescent="0.15">
      <c r="A522" s="158"/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  <c r="AB522" s="158"/>
      <c r="AC522" s="158"/>
      <c r="AD522" s="158"/>
      <c r="AE522" s="158"/>
    </row>
    <row r="523" spans="1:31" ht="13.5" customHeight="1" x14ac:dyDescent="0.15">
      <c r="A523" s="158"/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  <c r="AB523" s="158"/>
      <c r="AC523" s="158"/>
      <c r="AD523" s="158"/>
      <c r="AE523" s="158"/>
    </row>
    <row r="524" spans="1:31" ht="13.5" customHeight="1" x14ac:dyDescent="0.15">
      <c r="A524" s="158"/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  <c r="AB524" s="158"/>
      <c r="AC524" s="158"/>
      <c r="AD524" s="158"/>
      <c r="AE524" s="158"/>
    </row>
    <row r="525" spans="1:31" ht="13.5" customHeight="1" x14ac:dyDescent="0.15">
      <c r="A525" s="158"/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  <c r="AB525" s="158"/>
      <c r="AC525" s="158"/>
      <c r="AD525" s="158"/>
      <c r="AE525" s="158"/>
    </row>
    <row r="526" spans="1:31" ht="13.5" customHeight="1" x14ac:dyDescent="0.15">
      <c r="A526" s="158"/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  <c r="AA526" s="158"/>
      <c r="AB526" s="158"/>
      <c r="AC526" s="158"/>
      <c r="AD526" s="158"/>
      <c r="AE526" s="158"/>
    </row>
    <row r="527" spans="1:31" ht="13.5" customHeight="1" x14ac:dyDescent="0.15">
      <c r="A527" s="158"/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58"/>
      <c r="AB527" s="158"/>
      <c r="AC527" s="158"/>
      <c r="AD527" s="158"/>
      <c r="AE527" s="158"/>
    </row>
    <row r="528" spans="1:31" ht="13.5" customHeight="1" x14ac:dyDescent="0.15">
      <c r="A528" s="158"/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  <c r="AB528" s="158"/>
      <c r="AC528" s="158"/>
      <c r="AD528" s="158"/>
      <c r="AE528" s="158"/>
    </row>
    <row r="529" spans="1:31" ht="13.5" customHeight="1" x14ac:dyDescent="0.15">
      <c r="A529" s="158"/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  <c r="AA529" s="158"/>
      <c r="AB529" s="158"/>
      <c r="AC529" s="158"/>
      <c r="AD529" s="158"/>
      <c r="AE529" s="158"/>
    </row>
    <row r="530" spans="1:31" ht="13.5" customHeight="1" x14ac:dyDescent="0.15">
      <c r="A530" s="158"/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  <c r="AB530" s="158"/>
      <c r="AC530" s="158"/>
      <c r="AD530" s="158"/>
      <c r="AE530" s="158"/>
    </row>
    <row r="531" spans="1:31" ht="13.5" customHeight="1" x14ac:dyDescent="0.15">
      <c r="A531" s="158"/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  <c r="AA531" s="158"/>
      <c r="AB531" s="158"/>
      <c r="AC531" s="158"/>
      <c r="AD531" s="158"/>
      <c r="AE531" s="158"/>
    </row>
    <row r="532" spans="1:31" ht="13.5" customHeight="1" x14ac:dyDescent="0.15">
      <c r="A532" s="158"/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  <c r="AB532" s="158"/>
      <c r="AC532" s="158"/>
      <c r="AD532" s="158"/>
      <c r="AE532" s="158"/>
    </row>
    <row r="533" spans="1:31" ht="13.5" customHeight="1" x14ac:dyDescent="0.15">
      <c r="A533" s="158"/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  <c r="AB533" s="158"/>
      <c r="AC533" s="158"/>
      <c r="AD533" s="158"/>
      <c r="AE533" s="158"/>
    </row>
    <row r="534" spans="1:31" ht="13.5" customHeight="1" x14ac:dyDescent="0.15">
      <c r="A534" s="158"/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  <c r="AB534" s="158"/>
      <c r="AC534" s="158"/>
      <c r="AD534" s="158"/>
      <c r="AE534" s="158"/>
    </row>
    <row r="535" spans="1:31" ht="13.5" customHeight="1" x14ac:dyDescent="0.15">
      <c r="A535" s="158"/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  <c r="AB535" s="158"/>
      <c r="AC535" s="158"/>
      <c r="AD535" s="158"/>
      <c r="AE535" s="158"/>
    </row>
    <row r="536" spans="1:31" ht="13.5" customHeight="1" x14ac:dyDescent="0.15">
      <c r="A536" s="158"/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  <c r="AB536" s="158"/>
      <c r="AC536" s="158"/>
      <c r="AD536" s="158"/>
      <c r="AE536" s="158"/>
    </row>
    <row r="537" spans="1:31" ht="13.5" customHeight="1" x14ac:dyDescent="0.15">
      <c r="A537" s="158"/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  <c r="AB537" s="158"/>
      <c r="AC537" s="158"/>
      <c r="AD537" s="158"/>
      <c r="AE537" s="158"/>
    </row>
    <row r="538" spans="1:31" ht="13.5" customHeight="1" x14ac:dyDescent="0.15">
      <c r="A538" s="158"/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  <c r="AB538" s="158"/>
      <c r="AC538" s="158"/>
      <c r="AD538" s="158"/>
      <c r="AE538" s="158"/>
    </row>
    <row r="539" spans="1:31" ht="13.5" customHeight="1" x14ac:dyDescent="0.15">
      <c r="A539" s="158"/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  <c r="AB539" s="158"/>
      <c r="AC539" s="158"/>
      <c r="AD539" s="158"/>
      <c r="AE539" s="158"/>
    </row>
    <row r="540" spans="1:31" ht="13.5" customHeight="1" x14ac:dyDescent="0.15">
      <c r="A540" s="158"/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  <c r="AB540" s="158"/>
      <c r="AC540" s="158"/>
      <c r="AD540" s="158"/>
      <c r="AE540" s="158"/>
    </row>
    <row r="541" spans="1:31" ht="13.5" customHeight="1" x14ac:dyDescent="0.15">
      <c r="A541" s="158"/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  <c r="AB541" s="158"/>
      <c r="AC541" s="158"/>
      <c r="AD541" s="158"/>
      <c r="AE541" s="158"/>
    </row>
    <row r="542" spans="1:31" ht="13.5" customHeight="1" x14ac:dyDescent="0.15">
      <c r="A542" s="158"/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  <c r="AB542" s="158"/>
      <c r="AC542" s="158"/>
      <c r="AD542" s="158"/>
      <c r="AE542" s="158"/>
    </row>
    <row r="543" spans="1:31" ht="13.5" customHeight="1" x14ac:dyDescent="0.15">
      <c r="A543" s="158"/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  <c r="AC543" s="158"/>
      <c r="AD543" s="158"/>
      <c r="AE543" s="158"/>
    </row>
    <row r="544" spans="1:31" ht="13.5" customHeight="1" x14ac:dyDescent="0.15">
      <c r="A544" s="158"/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  <c r="AD544" s="158"/>
      <c r="AE544" s="158"/>
    </row>
    <row r="545" spans="1:31" ht="13.5" customHeight="1" x14ac:dyDescent="0.15">
      <c r="A545" s="158"/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  <c r="AC545" s="158"/>
      <c r="AD545" s="158"/>
      <c r="AE545" s="158"/>
    </row>
    <row r="546" spans="1:31" ht="13.5" customHeight="1" x14ac:dyDescent="0.15">
      <c r="A546" s="158"/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  <c r="AC546" s="158"/>
      <c r="AD546" s="158"/>
      <c r="AE546" s="158"/>
    </row>
    <row r="547" spans="1:31" ht="13.5" customHeight="1" x14ac:dyDescent="0.15">
      <c r="A547" s="158"/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  <c r="AC547" s="158"/>
      <c r="AD547" s="158"/>
      <c r="AE547" s="158"/>
    </row>
    <row r="548" spans="1:31" ht="13.5" customHeight="1" x14ac:dyDescent="0.15">
      <c r="A548" s="158"/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  <c r="AC548" s="158"/>
      <c r="AD548" s="158"/>
      <c r="AE548" s="158"/>
    </row>
    <row r="549" spans="1:31" ht="13.5" customHeight="1" x14ac:dyDescent="0.15">
      <c r="A549" s="158"/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  <c r="AB549" s="158"/>
      <c r="AC549" s="158"/>
      <c r="AD549" s="158"/>
      <c r="AE549" s="158"/>
    </row>
    <row r="550" spans="1:31" ht="13.5" customHeight="1" x14ac:dyDescent="0.15">
      <c r="A550" s="158"/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  <c r="AB550" s="158"/>
      <c r="AC550" s="158"/>
      <c r="AD550" s="158"/>
      <c r="AE550" s="158"/>
    </row>
    <row r="551" spans="1:31" ht="13.5" customHeight="1" x14ac:dyDescent="0.15">
      <c r="A551" s="158"/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  <c r="AC551" s="158"/>
      <c r="AD551" s="158"/>
      <c r="AE551" s="158"/>
    </row>
    <row r="552" spans="1:31" ht="13.5" customHeight="1" x14ac:dyDescent="0.15">
      <c r="A552" s="158"/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  <c r="AC552" s="158"/>
      <c r="AD552" s="158"/>
      <c r="AE552" s="158"/>
    </row>
    <row r="553" spans="1:31" ht="13.5" customHeight="1" x14ac:dyDescent="0.15">
      <c r="A553" s="158"/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  <c r="AB553" s="158"/>
      <c r="AC553" s="158"/>
      <c r="AD553" s="158"/>
      <c r="AE553" s="158"/>
    </row>
    <row r="554" spans="1:31" ht="13.5" customHeight="1" x14ac:dyDescent="0.15">
      <c r="A554" s="158"/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  <c r="AB554" s="158"/>
      <c r="AC554" s="158"/>
      <c r="AD554" s="158"/>
      <c r="AE554" s="158"/>
    </row>
    <row r="555" spans="1:31" ht="13.5" customHeight="1" x14ac:dyDescent="0.15">
      <c r="A555" s="158"/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  <c r="AB555" s="158"/>
      <c r="AC555" s="158"/>
      <c r="AD555" s="158"/>
      <c r="AE555" s="158"/>
    </row>
    <row r="556" spans="1:31" ht="13.5" customHeight="1" x14ac:dyDescent="0.15">
      <c r="A556" s="158"/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  <c r="AB556" s="158"/>
      <c r="AC556" s="158"/>
      <c r="AD556" s="158"/>
      <c r="AE556" s="158"/>
    </row>
    <row r="557" spans="1:31" ht="13.5" customHeight="1" x14ac:dyDescent="0.15">
      <c r="A557" s="158"/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  <c r="AB557" s="158"/>
      <c r="AC557" s="158"/>
      <c r="AD557" s="158"/>
      <c r="AE557" s="158"/>
    </row>
    <row r="558" spans="1:31" ht="13.5" customHeight="1" x14ac:dyDescent="0.15">
      <c r="A558" s="158"/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  <c r="AB558" s="158"/>
      <c r="AC558" s="158"/>
      <c r="AD558" s="158"/>
      <c r="AE558" s="158"/>
    </row>
    <row r="559" spans="1:31" ht="13.5" customHeight="1" x14ac:dyDescent="0.15">
      <c r="A559" s="158"/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  <c r="AB559" s="158"/>
      <c r="AC559" s="158"/>
      <c r="AD559" s="158"/>
      <c r="AE559" s="158"/>
    </row>
    <row r="560" spans="1:31" ht="13.5" customHeight="1" x14ac:dyDescent="0.15">
      <c r="A560" s="158"/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  <c r="AB560" s="158"/>
      <c r="AC560" s="158"/>
      <c r="AD560" s="158"/>
      <c r="AE560" s="158"/>
    </row>
    <row r="561" spans="1:31" ht="13.5" customHeight="1" x14ac:dyDescent="0.15">
      <c r="A561" s="158"/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  <c r="AB561" s="158"/>
      <c r="AC561" s="158"/>
      <c r="AD561" s="158"/>
      <c r="AE561" s="158"/>
    </row>
    <row r="562" spans="1:31" ht="13.5" customHeight="1" x14ac:dyDescent="0.15">
      <c r="A562" s="158"/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  <c r="AB562" s="158"/>
      <c r="AC562" s="158"/>
      <c r="AD562" s="158"/>
      <c r="AE562" s="158"/>
    </row>
    <row r="563" spans="1:31" ht="13.5" customHeight="1" x14ac:dyDescent="0.15">
      <c r="A563" s="158"/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  <c r="AB563" s="158"/>
      <c r="AC563" s="158"/>
      <c r="AD563" s="158"/>
      <c r="AE563" s="158"/>
    </row>
    <row r="564" spans="1:31" ht="13.5" customHeight="1" x14ac:dyDescent="0.15">
      <c r="A564" s="158"/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  <c r="AB564" s="158"/>
      <c r="AC564" s="158"/>
      <c r="AD564" s="158"/>
      <c r="AE564" s="158"/>
    </row>
    <row r="565" spans="1:31" ht="13.5" customHeight="1" x14ac:dyDescent="0.15">
      <c r="A565" s="158"/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  <c r="AB565" s="158"/>
      <c r="AC565" s="158"/>
      <c r="AD565" s="158"/>
      <c r="AE565" s="158"/>
    </row>
    <row r="566" spans="1:31" ht="13.5" customHeight="1" x14ac:dyDescent="0.15">
      <c r="A566" s="158"/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  <c r="AB566" s="158"/>
      <c r="AC566" s="158"/>
      <c r="AD566" s="158"/>
      <c r="AE566" s="158"/>
    </row>
    <row r="567" spans="1:31" ht="13.5" customHeight="1" x14ac:dyDescent="0.15">
      <c r="A567" s="158"/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  <c r="AB567" s="158"/>
      <c r="AC567" s="158"/>
      <c r="AD567" s="158"/>
      <c r="AE567" s="158"/>
    </row>
    <row r="568" spans="1:31" ht="13.5" customHeight="1" x14ac:dyDescent="0.15">
      <c r="A568" s="158"/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  <c r="AB568" s="158"/>
      <c r="AC568" s="158"/>
      <c r="AD568" s="158"/>
      <c r="AE568" s="158"/>
    </row>
    <row r="569" spans="1:31" ht="13.5" customHeight="1" x14ac:dyDescent="0.15">
      <c r="A569" s="158"/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  <c r="AB569" s="158"/>
      <c r="AC569" s="158"/>
      <c r="AD569" s="158"/>
      <c r="AE569" s="158"/>
    </row>
    <row r="570" spans="1:31" ht="13.5" customHeight="1" x14ac:dyDescent="0.15">
      <c r="A570" s="158"/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  <c r="AB570" s="158"/>
      <c r="AC570" s="158"/>
      <c r="AD570" s="158"/>
      <c r="AE570" s="158"/>
    </row>
    <row r="571" spans="1:31" ht="13.5" customHeight="1" x14ac:dyDescent="0.15">
      <c r="A571" s="158"/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  <c r="AB571" s="158"/>
      <c r="AC571" s="158"/>
      <c r="AD571" s="158"/>
      <c r="AE571" s="158"/>
    </row>
    <row r="572" spans="1:31" ht="13.5" customHeight="1" x14ac:dyDescent="0.15">
      <c r="A572" s="158"/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  <c r="AB572" s="158"/>
      <c r="AC572" s="158"/>
      <c r="AD572" s="158"/>
      <c r="AE572" s="158"/>
    </row>
    <row r="573" spans="1:31" ht="13.5" customHeight="1" x14ac:dyDescent="0.15">
      <c r="A573" s="158"/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  <c r="AB573" s="158"/>
      <c r="AC573" s="158"/>
      <c r="AD573" s="158"/>
      <c r="AE573" s="158"/>
    </row>
    <row r="574" spans="1:31" ht="13.5" customHeight="1" x14ac:dyDescent="0.15">
      <c r="A574" s="158"/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  <c r="AB574" s="158"/>
      <c r="AC574" s="158"/>
      <c r="AD574" s="158"/>
      <c r="AE574" s="158"/>
    </row>
    <row r="575" spans="1:31" ht="13.5" customHeight="1" x14ac:dyDescent="0.15">
      <c r="A575" s="158"/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  <c r="AB575" s="158"/>
      <c r="AC575" s="158"/>
      <c r="AD575" s="158"/>
      <c r="AE575" s="158"/>
    </row>
    <row r="576" spans="1:31" ht="13.5" customHeight="1" x14ac:dyDescent="0.15">
      <c r="A576" s="158"/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  <c r="AB576" s="158"/>
      <c r="AC576" s="158"/>
      <c r="AD576" s="158"/>
      <c r="AE576" s="158"/>
    </row>
    <row r="577" spans="1:31" ht="13.5" customHeight="1" x14ac:dyDescent="0.15">
      <c r="A577" s="158"/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  <c r="AB577" s="158"/>
      <c r="AC577" s="158"/>
      <c r="AD577" s="158"/>
      <c r="AE577" s="158"/>
    </row>
    <row r="578" spans="1:31" ht="13.5" customHeight="1" x14ac:dyDescent="0.15">
      <c r="A578" s="158"/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A578" s="158"/>
      <c r="AB578" s="158"/>
      <c r="AC578" s="158"/>
      <c r="AD578" s="158"/>
      <c r="AE578" s="158"/>
    </row>
    <row r="579" spans="1:31" ht="13.5" customHeight="1" x14ac:dyDescent="0.15">
      <c r="A579" s="158"/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  <c r="AB579" s="158"/>
      <c r="AC579" s="158"/>
      <c r="AD579" s="158"/>
      <c r="AE579" s="158"/>
    </row>
    <row r="580" spans="1:31" ht="13.5" customHeight="1" x14ac:dyDescent="0.15">
      <c r="A580" s="158"/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  <c r="AB580" s="158"/>
      <c r="AC580" s="158"/>
      <c r="AD580" s="158"/>
      <c r="AE580" s="158"/>
    </row>
    <row r="581" spans="1:31" ht="13.5" customHeight="1" x14ac:dyDescent="0.15">
      <c r="A581" s="158"/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  <c r="AB581" s="158"/>
      <c r="AC581" s="158"/>
      <c r="AD581" s="158"/>
      <c r="AE581" s="158"/>
    </row>
    <row r="582" spans="1:31" ht="13.5" customHeight="1" x14ac:dyDescent="0.15">
      <c r="A582" s="158"/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  <c r="AB582" s="158"/>
      <c r="AC582" s="158"/>
      <c r="AD582" s="158"/>
      <c r="AE582" s="158"/>
    </row>
    <row r="583" spans="1:31" ht="13.5" customHeight="1" x14ac:dyDescent="0.15">
      <c r="A583" s="158"/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  <c r="AB583" s="158"/>
      <c r="AC583" s="158"/>
      <c r="AD583" s="158"/>
      <c r="AE583" s="158"/>
    </row>
    <row r="584" spans="1:31" ht="13.5" customHeight="1" x14ac:dyDescent="0.15">
      <c r="A584" s="158"/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  <c r="AB584" s="158"/>
      <c r="AC584" s="158"/>
      <c r="AD584" s="158"/>
      <c r="AE584" s="158"/>
    </row>
    <row r="585" spans="1:31" ht="13.5" customHeight="1" x14ac:dyDescent="0.15">
      <c r="A585" s="158"/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  <c r="AB585" s="158"/>
      <c r="AC585" s="158"/>
      <c r="AD585" s="158"/>
      <c r="AE585" s="158"/>
    </row>
    <row r="586" spans="1:31" ht="13.5" customHeight="1" x14ac:dyDescent="0.15">
      <c r="A586" s="158"/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  <c r="AB586" s="158"/>
      <c r="AC586" s="158"/>
      <c r="AD586" s="158"/>
      <c r="AE586" s="158"/>
    </row>
    <row r="587" spans="1:31" ht="13.5" customHeight="1" x14ac:dyDescent="0.15">
      <c r="A587" s="158"/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  <c r="AB587" s="158"/>
      <c r="AC587" s="158"/>
      <c r="AD587" s="158"/>
      <c r="AE587" s="158"/>
    </row>
    <row r="588" spans="1:31" ht="13.5" customHeight="1" x14ac:dyDescent="0.15">
      <c r="A588" s="158"/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  <c r="AB588" s="158"/>
      <c r="AC588" s="158"/>
      <c r="AD588" s="158"/>
      <c r="AE588" s="158"/>
    </row>
    <row r="589" spans="1:31" ht="13.5" customHeight="1" x14ac:dyDescent="0.15">
      <c r="A589" s="158"/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  <c r="AB589" s="158"/>
      <c r="AC589" s="158"/>
      <c r="AD589" s="158"/>
      <c r="AE589" s="158"/>
    </row>
    <row r="590" spans="1:31" ht="13.5" customHeight="1" x14ac:dyDescent="0.15">
      <c r="A590" s="158"/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  <c r="AB590" s="158"/>
      <c r="AC590" s="158"/>
      <c r="AD590" s="158"/>
      <c r="AE590" s="158"/>
    </row>
    <row r="591" spans="1:31" ht="13.5" customHeight="1" x14ac:dyDescent="0.15">
      <c r="A591" s="158"/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A591" s="158"/>
      <c r="AB591" s="158"/>
      <c r="AC591" s="158"/>
      <c r="AD591" s="158"/>
      <c r="AE591" s="158"/>
    </row>
    <row r="592" spans="1:31" ht="13.5" customHeight="1" x14ac:dyDescent="0.15">
      <c r="A592" s="158"/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  <c r="AB592" s="158"/>
      <c r="AC592" s="158"/>
      <c r="AD592" s="158"/>
      <c r="AE592" s="158"/>
    </row>
    <row r="593" spans="1:31" ht="13.5" customHeight="1" x14ac:dyDescent="0.15">
      <c r="A593" s="158"/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  <c r="AB593" s="158"/>
      <c r="AC593" s="158"/>
      <c r="AD593" s="158"/>
      <c r="AE593" s="158"/>
    </row>
    <row r="594" spans="1:31" ht="13.5" customHeight="1" x14ac:dyDescent="0.15">
      <c r="A594" s="158"/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  <c r="AB594" s="158"/>
      <c r="AC594" s="158"/>
      <c r="AD594" s="158"/>
      <c r="AE594" s="158"/>
    </row>
    <row r="595" spans="1:31" ht="13.5" customHeight="1" x14ac:dyDescent="0.15">
      <c r="A595" s="158"/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  <c r="AB595" s="158"/>
      <c r="AC595" s="158"/>
      <c r="AD595" s="158"/>
      <c r="AE595" s="158"/>
    </row>
    <row r="596" spans="1:31" ht="13.5" customHeight="1" x14ac:dyDescent="0.15">
      <c r="A596" s="158"/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  <c r="AB596" s="158"/>
      <c r="AC596" s="158"/>
      <c r="AD596" s="158"/>
      <c r="AE596" s="158"/>
    </row>
    <row r="597" spans="1:31" ht="13.5" customHeight="1" x14ac:dyDescent="0.15">
      <c r="A597" s="158"/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  <c r="AB597" s="158"/>
      <c r="AC597" s="158"/>
      <c r="AD597" s="158"/>
      <c r="AE597" s="158"/>
    </row>
    <row r="598" spans="1:31" ht="13.5" customHeight="1" x14ac:dyDescent="0.15">
      <c r="A598" s="158"/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  <c r="AB598" s="158"/>
      <c r="AC598" s="158"/>
      <c r="AD598" s="158"/>
      <c r="AE598" s="158"/>
    </row>
    <row r="599" spans="1:31" ht="13.5" customHeight="1" x14ac:dyDescent="0.15">
      <c r="A599" s="158"/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  <c r="AB599" s="158"/>
      <c r="AC599" s="158"/>
      <c r="AD599" s="158"/>
      <c r="AE599" s="158"/>
    </row>
    <row r="600" spans="1:31" ht="13.5" customHeight="1" x14ac:dyDescent="0.15">
      <c r="A600" s="158"/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  <c r="AB600" s="158"/>
      <c r="AC600" s="158"/>
      <c r="AD600" s="158"/>
      <c r="AE600" s="158"/>
    </row>
    <row r="601" spans="1:31" ht="13.5" customHeight="1" x14ac:dyDescent="0.15">
      <c r="A601" s="158"/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  <c r="AB601" s="158"/>
      <c r="AC601" s="158"/>
      <c r="AD601" s="158"/>
      <c r="AE601" s="158"/>
    </row>
    <row r="602" spans="1:31" ht="13.5" customHeight="1" x14ac:dyDescent="0.15">
      <c r="A602" s="158"/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  <c r="AB602" s="158"/>
      <c r="AC602" s="158"/>
      <c r="AD602" s="158"/>
      <c r="AE602" s="158"/>
    </row>
    <row r="603" spans="1:31" ht="13.5" customHeight="1" x14ac:dyDescent="0.15">
      <c r="A603" s="158"/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  <c r="AB603" s="158"/>
      <c r="AC603" s="158"/>
      <c r="AD603" s="158"/>
      <c r="AE603" s="158"/>
    </row>
    <row r="604" spans="1:31" ht="13.5" customHeight="1" x14ac:dyDescent="0.15">
      <c r="A604" s="158"/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  <c r="AB604" s="158"/>
      <c r="AC604" s="158"/>
      <c r="AD604" s="158"/>
      <c r="AE604" s="158"/>
    </row>
    <row r="605" spans="1:31" ht="13.5" customHeight="1" x14ac:dyDescent="0.15">
      <c r="A605" s="158"/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</row>
    <row r="606" spans="1:31" ht="13.5" customHeight="1" x14ac:dyDescent="0.15">
      <c r="A606" s="158"/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</row>
    <row r="607" spans="1:31" ht="13.5" customHeight="1" x14ac:dyDescent="0.15">
      <c r="A607" s="158"/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</row>
    <row r="608" spans="1:31" ht="13.5" customHeight="1" x14ac:dyDescent="0.15">
      <c r="A608" s="158"/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</row>
    <row r="609" spans="1:31" ht="13.5" customHeight="1" x14ac:dyDescent="0.15">
      <c r="A609" s="158"/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</row>
    <row r="610" spans="1:31" ht="13.5" customHeight="1" x14ac:dyDescent="0.15">
      <c r="A610" s="158"/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</row>
    <row r="611" spans="1:31" ht="13.5" customHeight="1" x14ac:dyDescent="0.15">
      <c r="A611" s="158"/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</row>
    <row r="612" spans="1:31" ht="13.5" customHeight="1" x14ac:dyDescent="0.15">
      <c r="A612" s="158"/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</row>
    <row r="613" spans="1:31" ht="13.5" customHeight="1" x14ac:dyDescent="0.15">
      <c r="A613" s="158"/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</row>
    <row r="614" spans="1:31" ht="13.5" customHeight="1" x14ac:dyDescent="0.15">
      <c r="A614" s="158"/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</row>
    <row r="615" spans="1:31" ht="13.5" customHeight="1" x14ac:dyDescent="0.15">
      <c r="A615" s="158"/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</row>
    <row r="616" spans="1:31" ht="13.5" customHeight="1" x14ac:dyDescent="0.15">
      <c r="A616" s="158"/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</row>
    <row r="617" spans="1:31" ht="13.5" customHeight="1" x14ac:dyDescent="0.15">
      <c r="A617" s="158"/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</row>
    <row r="618" spans="1:31" ht="13.5" customHeight="1" x14ac:dyDescent="0.15">
      <c r="A618" s="158"/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</row>
    <row r="619" spans="1:31" ht="13.5" customHeight="1" x14ac:dyDescent="0.15">
      <c r="A619" s="158"/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</row>
    <row r="620" spans="1:31" ht="13.5" customHeight="1" x14ac:dyDescent="0.15">
      <c r="A620" s="158"/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</row>
    <row r="621" spans="1:31" ht="13.5" customHeight="1" x14ac:dyDescent="0.15">
      <c r="A621" s="158"/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</row>
    <row r="622" spans="1:31" ht="13.5" customHeight="1" x14ac:dyDescent="0.15">
      <c r="A622" s="158"/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</row>
    <row r="623" spans="1:31" ht="13.5" customHeight="1" x14ac:dyDescent="0.15">
      <c r="A623" s="158"/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</row>
    <row r="624" spans="1:31" ht="13.5" customHeight="1" x14ac:dyDescent="0.15">
      <c r="A624" s="158"/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</row>
    <row r="625" spans="1:31" ht="13.5" customHeight="1" x14ac:dyDescent="0.15">
      <c r="A625" s="158"/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</row>
    <row r="626" spans="1:31" ht="13.5" customHeight="1" x14ac:dyDescent="0.15">
      <c r="A626" s="158"/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</row>
    <row r="627" spans="1:31" ht="13.5" customHeight="1" x14ac:dyDescent="0.15">
      <c r="A627" s="158"/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</row>
    <row r="628" spans="1:31" ht="13.5" customHeight="1" x14ac:dyDescent="0.15">
      <c r="A628" s="158"/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</row>
    <row r="629" spans="1:31" ht="13.5" customHeight="1" x14ac:dyDescent="0.15">
      <c r="A629" s="158"/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</row>
    <row r="630" spans="1:31" ht="13.5" customHeight="1" x14ac:dyDescent="0.15">
      <c r="A630" s="158"/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</row>
    <row r="631" spans="1:31" ht="13.5" customHeight="1" x14ac:dyDescent="0.15">
      <c r="A631" s="158"/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</row>
    <row r="632" spans="1:31" ht="13.5" customHeight="1" x14ac:dyDescent="0.15">
      <c r="A632" s="158"/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</row>
    <row r="633" spans="1:31" ht="13.5" customHeight="1" x14ac:dyDescent="0.15">
      <c r="A633" s="158"/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</row>
    <row r="634" spans="1:31" ht="13.5" customHeight="1" x14ac:dyDescent="0.15">
      <c r="A634" s="158"/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</row>
    <row r="635" spans="1:31" ht="13.5" customHeight="1" x14ac:dyDescent="0.15">
      <c r="A635" s="158"/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</row>
    <row r="636" spans="1:31" ht="13.5" customHeight="1" x14ac:dyDescent="0.15">
      <c r="A636" s="158"/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</row>
    <row r="637" spans="1:31" ht="13.5" customHeight="1" x14ac:dyDescent="0.15">
      <c r="A637" s="158"/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</row>
    <row r="638" spans="1:31" ht="13.5" customHeight="1" x14ac:dyDescent="0.15">
      <c r="A638" s="158"/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</row>
    <row r="639" spans="1:31" ht="13.5" customHeight="1" x14ac:dyDescent="0.15">
      <c r="A639" s="158"/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</row>
    <row r="640" spans="1:31" ht="13.5" customHeight="1" x14ac:dyDescent="0.15">
      <c r="A640" s="158"/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</row>
    <row r="641" spans="1:31" ht="13.5" customHeight="1" x14ac:dyDescent="0.15">
      <c r="A641" s="158"/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</row>
    <row r="642" spans="1:31" ht="13.5" customHeight="1" x14ac:dyDescent="0.15">
      <c r="A642" s="158"/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</row>
    <row r="643" spans="1:31" ht="13.5" customHeight="1" x14ac:dyDescent="0.15">
      <c r="A643" s="158"/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</row>
    <row r="644" spans="1:31" ht="13.5" customHeight="1" x14ac:dyDescent="0.15">
      <c r="A644" s="158"/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</row>
    <row r="645" spans="1:31" ht="13.5" customHeight="1" x14ac:dyDescent="0.15">
      <c r="A645" s="158"/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</row>
    <row r="646" spans="1:31" ht="13.5" customHeight="1" x14ac:dyDescent="0.15">
      <c r="A646" s="158"/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</row>
    <row r="647" spans="1:31" ht="13.5" customHeight="1" x14ac:dyDescent="0.15">
      <c r="A647" s="158"/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</row>
    <row r="648" spans="1:31" ht="13.5" customHeight="1" x14ac:dyDescent="0.15">
      <c r="A648" s="158"/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</row>
    <row r="649" spans="1:31" ht="13.5" customHeight="1" x14ac:dyDescent="0.15">
      <c r="A649" s="158"/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</row>
    <row r="650" spans="1:31" ht="0" hidden="1" customHeight="1" x14ac:dyDescent="0.15">
      <c r="A650" s="158"/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</row>
    <row r="651" spans="1:31" ht="0" hidden="1" customHeight="1" x14ac:dyDescent="0.15">
      <c r="A651" s="158"/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</row>
    <row r="652" spans="1:31" ht="0" hidden="1" customHeight="1" x14ac:dyDescent="0.15">
      <c r="A652" s="158"/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</row>
    <row r="653" spans="1:31" ht="0" hidden="1" customHeight="1" x14ac:dyDescent="0.15">
      <c r="A653" s="158"/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</row>
    <row r="654" spans="1:31" ht="0" hidden="1" customHeight="1" x14ac:dyDescent="0.15">
      <c r="A654" s="158"/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</row>
    <row r="655" spans="1:31" ht="0" hidden="1" customHeight="1" x14ac:dyDescent="0.15">
      <c r="A655" s="158"/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</row>
    <row r="656" spans="1:31" ht="0" hidden="1" customHeight="1" x14ac:dyDescent="0.15">
      <c r="A656" s="158"/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</row>
    <row r="657" spans="1:31" ht="0" hidden="1" customHeight="1" x14ac:dyDescent="0.15">
      <c r="A657" s="158"/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</row>
    <row r="658" spans="1:31" ht="0" hidden="1" customHeight="1" x14ac:dyDescent="0.15">
      <c r="A658" s="158"/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</row>
    <row r="659" spans="1:31" ht="0" hidden="1" customHeight="1" x14ac:dyDescent="0.15">
      <c r="A659" s="158"/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</row>
    <row r="660" spans="1:31" ht="0" hidden="1" customHeight="1" x14ac:dyDescent="0.15">
      <c r="A660" s="158"/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</row>
    <row r="661" spans="1:31" ht="0" hidden="1" customHeight="1" x14ac:dyDescent="0.15">
      <c r="A661" s="158"/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</row>
    <row r="662" spans="1:31" ht="0" hidden="1" customHeight="1" x14ac:dyDescent="0.15">
      <c r="A662" s="158"/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</row>
    <row r="663" spans="1:31" ht="0" hidden="1" customHeight="1" x14ac:dyDescent="0.15">
      <c r="A663" s="158"/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</row>
    <row r="664" spans="1:31" ht="0" hidden="1" customHeight="1" x14ac:dyDescent="0.15">
      <c r="A664" s="158"/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</row>
    <row r="665" spans="1:31" ht="0" hidden="1" customHeight="1" x14ac:dyDescent="0.15">
      <c r="A665" s="158"/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</row>
    <row r="666" spans="1:31" ht="0" hidden="1" customHeight="1" x14ac:dyDescent="0.15">
      <c r="A666" s="158"/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</row>
    <row r="667" spans="1:31" ht="0" hidden="1" customHeight="1" x14ac:dyDescent="0.15">
      <c r="A667" s="158"/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</row>
    <row r="668" spans="1:31" ht="0" hidden="1" customHeight="1" x14ac:dyDescent="0.15">
      <c r="A668" s="158"/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</row>
    <row r="669" spans="1:31" ht="0" hidden="1" customHeight="1" x14ac:dyDescent="0.15">
      <c r="A669" s="158"/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</row>
    <row r="670" spans="1:31" ht="0" hidden="1" customHeight="1" x14ac:dyDescent="0.15">
      <c r="A670" s="158"/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</row>
    <row r="671" spans="1:31" ht="0" hidden="1" customHeight="1" x14ac:dyDescent="0.15">
      <c r="A671" s="158"/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</row>
    <row r="672" spans="1:31" ht="0" hidden="1" customHeight="1" x14ac:dyDescent="0.15">
      <c r="A672" s="158"/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</row>
    <row r="673" spans="1:31" ht="0" hidden="1" customHeight="1" x14ac:dyDescent="0.15">
      <c r="A673" s="158"/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</row>
    <row r="674" spans="1:31" ht="0" hidden="1" customHeight="1" x14ac:dyDescent="0.15">
      <c r="A674" s="158"/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</row>
    <row r="675" spans="1:31" ht="0" hidden="1" customHeight="1" x14ac:dyDescent="0.15">
      <c r="A675" s="158"/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</row>
    <row r="676" spans="1:31" ht="0" hidden="1" customHeight="1" x14ac:dyDescent="0.15">
      <c r="A676" s="158"/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</row>
    <row r="677" spans="1:31" ht="0" hidden="1" customHeight="1" x14ac:dyDescent="0.15">
      <c r="A677" s="158"/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</row>
    <row r="678" spans="1:31" ht="0" hidden="1" customHeight="1" x14ac:dyDescent="0.15">
      <c r="A678" s="158"/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</row>
    <row r="679" spans="1:31" ht="0" hidden="1" customHeight="1" x14ac:dyDescent="0.15">
      <c r="A679" s="158"/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</row>
  </sheetData>
  <sheetProtection formatCells="0"/>
  <mergeCells count="5">
    <mergeCell ref="C2:D2"/>
    <mergeCell ref="C3:D3"/>
    <mergeCell ref="C4:D4"/>
    <mergeCell ref="C5:D5"/>
    <mergeCell ref="R9:AE9"/>
  </mergeCells>
  <pageMargins left="0.55118110236220474" right="0.31496062992125984" top="0.55118110236220474" bottom="1.0629921259842521" header="0.51181102362204722" footer="0.51181102362204722"/>
  <pageSetup paperSize="9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24"/>
  <sheetViews>
    <sheetView zoomScale="86" zoomScaleNormal="86" zoomScaleSheetLayoutView="82" workbookViewId="0">
      <selection activeCell="C21" sqref="C21"/>
    </sheetView>
  </sheetViews>
  <sheetFormatPr defaultColWidth="9" defaultRowHeight="15.75" x14ac:dyDescent="0.25"/>
  <cols>
    <col min="1" max="1" width="9" style="224"/>
    <col min="2" max="2" width="23.85546875" style="224" customWidth="1"/>
    <col min="3" max="3" width="20.7109375" style="224" customWidth="1"/>
    <col min="4" max="4" width="17.5703125" style="224" customWidth="1"/>
    <col min="5" max="5" width="13.42578125" style="224" customWidth="1"/>
    <col min="6" max="6" width="16.5703125" style="224" customWidth="1"/>
    <col min="7" max="7" width="13" style="224" customWidth="1"/>
    <col min="8" max="8" width="8" style="224" customWidth="1"/>
    <col min="9" max="9" width="9.140625" style="224" customWidth="1"/>
    <col min="10" max="10" width="14" style="224" customWidth="1"/>
    <col min="11" max="38" width="3.85546875" style="224" customWidth="1"/>
    <col min="39" max="262" width="9" style="224"/>
    <col min="263" max="263" width="29.5703125" style="224" customWidth="1"/>
    <col min="264" max="264" width="18.7109375" style="224" customWidth="1"/>
    <col min="265" max="265" width="26" style="224" customWidth="1"/>
    <col min="266" max="266" width="9" style="224"/>
    <col min="267" max="267" width="16.5703125" style="224" customWidth="1"/>
    <col min="268" max="268" width="15.140625" style="224" customWidth="1"/>
    <col min="269" max="270" width="9.140625" style="224" customWidth="1"/>
    <col min="271" max="271" width="16.140625" style="224" customWidth="1"/>
    <col min="272" max="294" width="3.85546875" style="224" customWidth="1"/>
    <col min="295" max="518" width="9" style="224"/>
    <col min="519" max="519" width="29.5703125" style="224" customWidth="1"/>
    <col min="520" max="520" width="18.7109375" style="224" customWidth="1"/>
    <col min="521" max="521" width="26" style="224" customWidth="1"/>
    <col min="522" max="522" width="9" style="224"/>
    <col min="523" max="523" width="16.5703125" style="224" customWidth="1"/>
    <col min="524" max="524" width="15.140625" style="224" customWidth="1"/>
    <col min="525" max="526" width="9.140625" style="224" customWidth="1"/>
    <col min="527" max="527" width="16.140625" style="224" customWidth="1"/>
    <col min="528" max="550" width="3.85546875" style="224" customWidth="1"/>
    <col min="551" max="774" width="9" style="224"/>
    <col min="775" max="775" width="29.5703125" style="224" customWidth="1"/>
    <col min="776" max="776" width="18.7109375" style="224" customWidth="1"/>
    <col min="777" max="777" width="26" style="224" customWidth="1"/>
    <col min="778" max="778" width="9" style="224"/>
    <col min="779" max="779" width="16.5703125" style="224" customWidth="1"/>
    <col min="780" max="780" width="15.140625" style="224" customWidth="1"/>
    <col min="781" max="782" width="9.140625" style="224" customWidth="1"/>
    <col min="783" max="783" width="16.140625" style="224" customWidth="1"/>
    <col min="784" max="806" width="3.85546875" style="224" customWidth="1"/>
    <col min="807" max="1030" width="9" style="224"/>
    <col min="1031" max="1031" width="29.5703125" style="224" customWidth="1"/>
    <col min="1032" max="1032" width="18.7109375" style="224" customWidth="1"/>
    <col min="1033" max="1033" width="26" style="224" customWidth="1"/>
    <col min="1034" max="1034" width="9" style="224"/>
    <col min="1035" max="1035" width="16.5703125" style="224" customWidth="1"/>
    <col min="1036" max="1036" width="15.140625" style="224" customWidth="1"/>
    <col min="1037" max="1038" width="9.140625" style="224" customWidth="1"/>
    <col min="1039" max="1039" width="16.140625" style="224" customWidth="1"/>
    <col min="1040" max="1062" width="3.85546875" style="224" customWidth="1"/>
    <col min="1063" max="1286" width="9" style="224"/>
    <col min="1287" max="1287" width="29.5703125" style="224" customWidth="1"/>
    <col min="1288" max="1288" width="18.7109375" style="224" customWidth="1"/>
    <col min="1289" max="1289" width="26" style="224" customWidth="1"/>
    <col min="1290" max="1290" width="9" style="224"/>
    <col min="1291" max="1291" width="16.5703125" style="224" customWidth="1"/>
    <col min="1292" max="1292" width="15.140625" style="224" customWidth="1"/>
    <col min="1293" max="1294" width="9.140625" style="224" customWidth="1"/>
    <col min="1295" max="1295" width="16.140625" style="224" customWidth="1"/>
    <col min="1296" max="1318" width="3.85546875" style="224" customWidth="1"/>
    <col min="1319" max="1542" width="9" style="224"/>
    <col min="1543" max="1543" width="29.5703125" style="224" customWidth="1"/>
    <col min="1544" max="1544" width="18.7109375" style="224" customWidth="1"/>
    <col min="1545" max="1545" width="26" style="224" customWidth="1"/>
    <col min="1546" max="1546" width="9" style="224"/>
    <col min="1547" max="1547" width="16.5703125" style="224" customWidth="1"/>
    <col min="1548" max="1548" width="15.140625" style="224" customWidth="1"/>
    <col min="1549" max="1550" width="9.140625" style="224" customWidth="1"/>
    <col min="1551" max="1551" width="16.140625" style="224" customWidth="1"/>
    <col min="1552" max="1574" width="3.85546875" style="224" customWidth="1"/>
    <col min="1575" max="1798" width="9" style="224"/>
    <col min="1799" max="1799" width="29.5703125" style="224" customWidth="1"/>
    <col min="1800" max="1800" width="18.7109375" style="224" customWidth="1"/>
    <col min="1801" max="1801" width="26" style="224" customWidth="1"/>
    <col min="1802" max="1802" width="9" style="224"/>
    <col min="1803" max="1803" width="16.5703125" style="224" customWidth="1"/>
    <col min="1804" max="1804" width="15.140625" style="224" customWidth="1"/>
    <col min="1805" max="1806" width="9.140625" style="224" customWidth="1"/>
    <col min="1807" max="1807" width="16.140625" style="224" customWidth="1"/>
    <col min="1808" max="1830" width="3.85546875" style="224" customWidth="1"/>
    <col min="1831" max="2054" width="9" style="224"/>
    <col min="2055" max="2055" width="29.5703125" style="224" customWidth="1"/>
    <col min="2056" max="2056" width="18.7109375" style="224" customWidth="1"/>
    <col min="2057" max="2057" width="26" style="224" customWidth="1"/>
    <col min="2058" max="2058" width="9" style="224"/>
    <col min="2059" max="2059" width="16.5703125" style="224" customWidth="1"/>
    <col min="2060" max="2060" width="15.140625" style="224" customWidth="1"/>
    <col min="2061" max="2062" width="9.140625" style="224" customWidth="1"/>
    <col min="2063" max="2063" width="16.140625" style="224" customWidth="1"/>
    <col min="2064" max="2086" width="3.85546875" style="224" customWidth="1"/>
    <col min="2087" max="2310" width="9" style="224"/>
    <col min="2311" max="2311" width="29.5703125" style="224" customWidth="1"/>
    <col min="2312" max="2312" width="18.7109375" style="224" customWidth="1"/>
    <col min="2313" max="2313" width="26" style="224" customWidth="1"/>
    <col min="2314" max="2314" width="9" style="224"/>
    <col min="2315" max="2315" width="16.5703125" style="224" customWidth="1"/>
    <col min="2316" max="2316" width="15.140625" style="224" customWidth="1"/>
    <col min="2317" max="2318" width="9.140625" style="224" customWidth="1"/>
    <col min="2319" max="2319" width="16.140625" style="224" customWidth="1"/>
    <col min="2320" max="2342" width="3.85546875" style="224" customWidth="1"/>
    <col min="2343" max="2566" width="9" style="224"/>
    <col min="2567" max="2567" width="29.5703125" style="224" customWidth="1"/>
    <col min="2568" max="2568" width="18.7109375" style="224" customWidth="1"/>
    <col min="2569" max="2569" width="26" style="224" customWidth="1"/>
    <col min="2570" max="2570" width="9" style="224"/>
    <col min="2571" max="2571" width="16.5703125" style="224" customWidth="1"/>
    <col min="2572" max="2572" width="15.140625" style="224" customWidth="1"/>
    <col min="2573" max="2574" width="9.140625" style="224" customWidth="1"/>
    <col min="2575" max="2575" width="16.140625" style="224" customWidth="1"/>
    <col min="2576" max="2598" width="3.85546875" style="224" customWidth="1"/>
    <col min="2599" max="2822" width="9" style="224"/>
    <col min="2823" max="2823" width="29.5703125" style="224" customWidth="1"/>
    <col min="2824" max="2824" width="18.7109375" style="224" customWidth="1"/>
    <col min="2825" max="2825" width="26" style="224" customWidth="1"/>
    <col min="2826" max="2826" width="9" style="224"/>
    <col min="2827" max="2827" width="16.5703125" style="224" customWidth="1"/>
    <col min="2828" max="2828" width="15.140625" style="224" customWidth="1"/>
    <col min="2829" max="2830" width="9.140625" style="224" customWidth="1"/>
    <col min="2831" max="2831" width="16.140625" style="224" customWidth="1"/>
    <col min="2832" max="2854" width="3.85546875" style="224" customWidth="1"/>
    <col min="2855" max="3078" width="9" style="224"/>
    <col min="3079" max="3079" width="29.5703125" style="224" customWidth="1"/>
    <col min="3080" max="3080" width="18.7109375" style="224" customWidth="1"/>
    <col min="3081" max="3081" width="26" style="224" customWidth="1"/>
    <col min="3082" max="3082" width="9" style="224"/>
    <col min="3083" max="3083" width="16.5703125" style="224" customWidth="1"/>
    <col min="3084" max="3084" width="15.140625" style="224" customWidth="1"/>
    <col min="3085" max="3086" width="9.140625" style="224" customWidth="1"/>
    <col min="3087" max="3087" width="16.140625" style="224" customWidth="1"/>
    <col min="3088" max="3110" width="3.85546875" style="224" customWidth="1"/>
    <col min="3111" max="3334" width="9" style="224"/>
    <col min="3335" max="3335" width="29.5703125" style="224" customWidth="1"/>
    <col min="3336" max="3336" width="18.7109375" style="224" customWidth="1"/>
    <col min="3337" max="3337" width="26" style="224" customWidth="1"/>
    <col min="3338" max="3338" width="9" style="224"/>
    <col min="3339" max="3339" width="16.5703125" style="224" customWidth="1"/>
    <col min="3340" max="3340" width="15.140625" style="224" customWidth="1"/>
    <col min="3341" max="3342" width="9.140625" style="224" customWidth="1"/>
    <col min="3343" max="3343" width="16.140625" style="224" customWidth="1"/>
    <col min="3344" max="3366" width="3.85546875" style="224" customWidth="1"/>
    <col min="3367" max="3590" width="9" style="224"/>
    <col min="3591" max="3591" width="29.5703125" style="224" customWidth="1"/>
    <col min="3592" max="3592" width="18.7109375" style="224" customWidth="1"/>
    <col min="3593" max="3593" width="26" style="224" customWidth="1"/>
    <col min="3594" max="3594" width="9" style="224"/>
    <col min="3595" max="3595" width="16.5703125" style="224" customWidth="1"/>
    <col min="3596" max="3596" width="15.140625" style="224" customWidth="1"/>
    <col min="3597" max="3598" width="9.140625" style="224" customWidth="1"/>
    <col min="3599" max="3599" width="16.140625" style="224" customWidth="1"/>
    <col min="3600" max="3622" width="3.85546875" style="224" customWidth="1"/>
    <col min="3623" max="3846" width="9" style="224"/>
    <col min="3847" max="3847" width="29.5703125" style="224" customWidth="1"/>
    <col min="3848" max="3848" width="18.7109375" style="224" customWidth="1"/>
    <col min="3849" max="3849" width="26" style="224" customWidth="1"/>
    <col min="3850" max="3850" width="9" style="224"/>
    <col min="3851" max="3851" width="16.5703125" style="224" customWidth="1"/>
    <col min="3852" max="3852" width="15.140625" style="224" customWidth="1"/>
    <col min="3853" max="3854" width="9.140625" style="224" customWidth="1"/>
    <col min="3855" max="3855" width="16.140625" style="224" customWidth="1"/>
    <col min="3856" max="3878" width="3.85546875" style="224" customWidth="1"/>
    <col min="3879" max="4102" width="9" style="224"/>
    <col min="4103" max="4103" width="29.5703125" style="224" customWidth="1"/>
    <col min="4104" max="4104" width="18.7109375" style="224" customWidth="1"/>
    <col min="4105" max="4105" width="26" style="224" customWidth="1"/>
    <col min="4106" max="4106" width="9" style="224"/>
    <col min="4107" max="4107" width="16.5703125" style="224" customWidth="1"/>
    <col min="4108" max="4108" width="15.140625" style="224" customWidth="1"/>
    <col min="4109" max="4110" width="9.140625" style="224" customWidth="1"/>
    <col min="4111" max="4111" width="16.140625" style="224" customWidth="1"/>
    <col min="4112" max="4134" width="3.85546875" style="224" customWidth="1"/>
    <col min="4135" max="4358" width="9" style="224"/>
    <col min="4359" max="4359" width="29.5703125" style="224" customWidth="1"/>
    <col min="4360" max="4360" width="18.7109375" style="224" customWidth="1"/>
    <col min="4361" max="4361" width="26" style="224" customWidth="1"/>
    <col min="4362" max="4362" width="9" style="224"/>
    <col min="4363" max="4363" width="16.5703125" style="224" customWidth="1"/>
    <col min="4364" max="4364" width="15.140625" style="224" customWidth="1"/>
    <col min="4365" max="4366" width="9.140625" style="224" customWidth="1"/>
    <col min="4367" max="4367" width="16.140625" style="224" customWidth="1"/>
    <col min="4368" max="4390" width="3.85546875" style="224" customWidth="1"/>
    <col min="4391" max="4614" width="9" style="224"/>
    <col min="4615" max="4615" width="29.5703125" style="224" customWidth="1"/>
    <col min="4616" max="4616" width="18.7109375" style="224" customWidth="1"/>
    <col min="4617" max="4617" width="26" style="224" customWidth="1"/>
    <col min="4618" max="4618" width="9" style="224"/>
    <col min="4619" max="4619" width="16.5703125" style="224" customWidth="1"/>
    <col min="4620" max="4620" width="15.140625" style="224" customWidth="1"/>
    <col min="4621" max="4622" width="9.140625" style="224" customWidth="1"/>
    <col min="4623" max="4623" width="16.140625" style="224" customWidth="1"/>
    <col min="4624" max="4646" width="3.85546875" style="224" customWidth="1"/>
    <col min="4647" max="4870" width="9" style="224"/>
    <col min="4871" max="4871" width="29.5703125" style="224" customWidth="1"/>
    <col min="4872" max="4872" width="18.7109375" style="224" customWidth="1"/>
    <col min="4873" max="4873" width="26" style="224" customWidth="1"/>
    <col min="4874" max="4874" width="9" style="224"/>
    <col min="4875" max="4875" width="16.5703125" style="224" customWidth="1"/>
    <col min="4876" max="4876" width="15.140625" style="224" customWidth="1"/>
    <col min="4877" max="4878" width="9.140625" style="224" customWidth="1"/>
    <col min="4879" max="4879" width="16.140625" style="224" customWidth="1"/>
    <col min="4880" max="4902" width="3.85546875" style="224" customWidth="1"/>
    <col min="4903" max="5126" width="9" style="224"/>
    <col min="5127" max="5127" width="29.5703125" style="224" customWidth="1"/>
    <col min="5128" max="5128" width="18.7109375" style="224" customWidth="1"/>
    <col min="5129" max="5129" width="26" style="224" customWidth="1"/>
    <col min="5130" max="5130" width="9" style="224"/>
    <col min="5131" max="5131" width="16.5703125" style="224" customWidth="1"/>
    <col min="5132" max="5132" width="15.140625" style="224" customWidth="1"/>
    <col min="5133" max="5134" width="9.140625" style="224" customWidth="1"/>
    <col min="5135" max="5135" width="16.140625" style="224" customWidth="1"/>
    <col min="5136" max="5158" width="3.85546875" style="224" customWidth="1"/>
    <col min="5159" max="5382" width="9" style="224"/>
    <col min="5383" max="5383" width="29.5703125" style="224" customWidth="1"/>
    <col min="5384" max="5384" width="18.7109375" style="224" customWidth="1"/>
    <col min="5385" max="5385" width="26" style="224" customWidth="1"/>
    <col min="5386" max="5386" width="9" style="224"/>
    <col min="5387" max="5387" width="16.5703125" style="224" customWidth="1"/>
    <col min="5388" max="5388" width="15.140625" style="224" customWidth="1"/>
    <col min="5389" max="5390" width="9.140625" style="224" customWidth="1"/>
    <col min="5391" max="5391" width="16.140625" style="224" customWidth="1"/>
    <col min="5392" max="5414" width="3.85546875" style="224" customWidth="1"/>
    <col min="5415" max="5638" width="9" style="224"/>
    <col min="5639" max="5639" width="29.5703125" style="224" customWidth="1"/>
    <col min="5640" max="5640" width="18.7109375" style="224" customWidth="1"/>
    <col min="5641" max="5641" width="26" style="224" customWidth="1"/>
    <col min="5642" max="5642" width="9" style="224"/>
    <col min="5643" max="5643" width="16.5703125" style="224" customWidth="1"/>
    <col min="5644" max="5644" width="15.140625" style="224" customWidth="1"/>
    <col min="5645" max="5646" width="9.140625" style="224" customWidth="1"/>
    <col min="5647" max="5647" width="16.140625" style="224" customWidth="1"/>
    <col min="5648" max="5670" width="3.85546875" style="224" customWidth="1"/>
    <col min="5671" max="5894" width="9" style="224"/>
    <col min="5895" max="5895" width="29.5703125" style="224" customWidth="1"/>
    <col min="5896" max="5896" width="18.7109375" style="224" customWidth="1"/>
    <col min="5897" max="5897" width="26" style="224" customWidth="1"/>
    <col min="5898" max="5898" width="9" style="224"/>
    <col min="5899" max="5899" width="16.5703125" style="224" customWidth="1"/>
    <col min="5900" max="5900" width="15.140625" style="224" customWidth="1"/>
    <col min="5901" max="5902" width="9.140625" style="224" customWidth="1"/>
    <col min="5903" max="5903" width="16.140625" style="224" customWidth="1"/>
    <col min="5904" max="5926" width="3.85546875" style="224" customWidth="1"/>
    <col min="5927" max="6150" width="9" style="224"/>
    <col min="6151" max="6151" width="29.5703125" style="224" customWidth="1"/>
    <col min="6152" max="6152" width="18.7109375" style="224" customWidth="1"/>
    <col min="6153" max="6153" width="26" style="224" customWidth="1"/>
    <col min="6154" max="6154" width="9" style="224"/>
    <col min="6155" max="6155" width="16.5703125" style="224" customWidth="1"/>
    <col min="6156" max="6156" width="15.140625" style="224" customWidth="1"/>
    <col min="6157" max="6158" width="9.140625" style="224" customWidth="1"/>
    <col min="6159" max="6159" width="16.140625" style="224" customWidth="1"/>
    <col min="6160" max="6182" width="3.85546875" style="224" customWidth="1"/>
    <col min="6183" max="6406" width="9" style="224"/>
    <col min="6407" max="6407" width="29.5703125" style="224" customWidth="1"/>
    <col min="6408" max="6408" width="18.7109375" style="224" customWidth="1"/>
    <col min="6409" max="6409" width="26" style="224" customWidth="1"/>
    <col min="6410" max="6410" width="9" style="224"/>
    <col min="6411" max="6411" width="16.5703125" style="224" customWidth="1"/>
    <col min="6412" max="6412" width="15.140625" style="224" customWidth="1"/>
    <col min="6413" max="6414" width="9.140625" style="224" customWidth="1"/>
    <col min="6415" max="6415" width="16.140625" style="224" customWidth="1"/>
    <col min="6416" max="6438" width="3.85546875" style="224" customWidth="1"/>
    <col min="6439" max="6662" width="9" style="224"/>
    <col min="6663" max="6663" width="29.5703125" style="224" customWidth="1"/>
    <col min="6664" max="6664" width="18.7109375" style="224" customWidth="1"/>
    <col min="6665" max="6665" width="26" style="224" customWidth="1"/>
    <col min="6666" max="6666" width="9" style="224"/>
    <col min="6667" max="6667" width="16.5703125" style="224" customWidth="1"/>
    <col min="6668" max="6668" width="15.140625" style="224" customWidth="1"/>
    <col min="6669" max="6670" width="9.140625" style="224" customWidth="1"/>
    <col min="6671" max="6671" width="16.140625" style="224" customWidth="1"/>
    <col min="6672" max="6694" width="3.85546875" style="224" customWidth="1"/>
    <col min="6695" max="6918" width="9" style="224"/>
    <col min="6919" max="6919" width="29.5703125" style="224" customWidth="1"/>
    <col min="6920" max="6920" width="18.7109375" style="224" customWidth="1"/>
    <col min="6921" max="6921" width="26" style="224" customWidth="1"/>
    <col min="6922" max="6922" width="9" style="224"/>
    <col min="6923" max="6923" width="16.5703125" style="224" customWidth="1"/>
    <col min="6924" max="6924" width="15.140625" style="224" customWidth="1"/>
    <col min="6925" max="6926" width="9.140625" style="224" customWidth="1"/>
    <col min="6927" max="6927" width="16.140625" style="224" customWidth="1"/>
    <col min="6928" max="6950" width="3.85546875" style="224" customWidth="1"/>
    <col min="6951" max="7174" width="9" style="224"/>
    <col min="7175" max="7175" width="29.5703125" style="224" customWidth="1"/>
    <col min="7176" max="7176" width="18.7109375" style="224" customWidth="1"/>
    <col min="7177" max="7177" width="26" style="224" customWidth="1"/>
    <col min="7178" max="7178" width="9" style="224"/>
    <col min="7179" max="7179" width="16.5703125" style="224" customWidth="1"/>
    <col min="7180" max="7180" width="15.140625" style="224" customWidth="1"/>
    <col min="7181" max="7182" width="9.140625" style="224" customWidth="1"/>
    <col min="7183" max="7183" width="16.140625" style="224" customWidth="1"/>
    <col min="7184" max="7206" width="3.85546875" style="224" customWidth="1"/>
    <col min="7207" max="7430" width="9" style="224"/>
    <col min="7431" max="7431" width="29.5703125" style="224" customWidth="1"/>
    <col min="7432" max="7432" width="18.7109375" style="224" customWidth="1"/>
    <col min="7433" max="7433" width="26" style="224" customWidth="1"/>
    <col min="7434" max="7434" width="9" style="224"/>
    <col min="7435" max="7435" width="16.5703125" style="224" customWidth="1"/>
    <col min="7436" max="7436" width="15.140625" style="224" customWidth="1"/>
    <col min="7437" max="7438" width="9.140625" style="224" customWidth="1"/>
    <col min="7439" max="7439" width="16.140625" style="224" customWidth="1"/>
    <col min="7440" max="7462" width="3.85546875" style="224" customWidth="1"/>
    <col min="7463" max="7686" width="9" style="224"/>
    <col min="7687" max="7687" width="29.5703125" style="224" customWidth="1"/>
    <col min="7688" max="7688" width="18.7109375" style="224" customWidth="1"/>
    <col min="7689" max="7689" width="26" style="224" customWidth="1"/>
    <col min="7690" max="7690" width="9" style="224"/>
    <col min="7691" max="7691" width="16.5703125" style="224" customWidth="1"/>
    <col min="7692" max="7692" width="15.140625" style="224" customWidth="1"/>
    <col min="7693" max="7694" width="9.140625" style="224" customWidth="1"/>
    <col min="7695" max="7695" width="16.140625" style="224" customWidth="1"/>
    <col min="7696" max="7718" width="3.85546875" style="224" customWidth="1"/>
    <col min="7719" max="7942" width="9" style="224"/>
    <col min="7943" max="7943" width="29.5703125" style="224" customWidth="1"/>
    <col min="7944" max="7944" width="18.7109375" style="224" customWidth="1"/>
    <col min="7945" max="7945" width="26" style="224" customWidth="1"/>
    <col min="7946" max="7946" width="9" style="224"/>
    <col min="7947" max="7947" width="16.5703125" style="224" customWidth="1"/>
    <col min="7948" max="7948" width="15.140625" style="224" customWidth="1"/>
    <col min="7949" max="7950" width="9.140625" style="224" customWidth="1"/>
    <col min="7951" max="7951" width="16.140625" style="224" customWidth="1"/>
    <col min="7952" max="7974" width="3.85546875" style="224" customWidth="1"/>
    <col min="7975" max="8198" width="9" style="224"/>
    <col min="8199" max="8199" width="29.5703125" style="224" customWidth="1"/>
    <col min="8200" max="8200" width="18.7109375" style="224" customWidth="1"/>
    <col min="8201" max="8201" width="26" style="224" customWidth="1"/>
    <col min="8202" max="8202" width="9" style="224"/>
    <col min="8203" max="8203" width="16.5703125" style="224" customWidth="1"/>
    <col min="8204" max="8204" width="15.140625" style="224" customWidth="1"/>
    <col min="8205" max="8206" width="9.140625" style="224" customWidth="1"/>
    <col min="8207" max="8207" width="16.140625" style="224" customWidth="1"/>
    <col min="8208" max="8230" width="3.85546875" style="224" customWidth="1"/>
    <col min="8231" max="8454" width="9" style="224"/>
    <col min="8455" max="8455" width="29.5703125" style="224" customWidth="1"/>
    <col min="8456" max="8456" width="18.7109375" style="224" customWidth="1"/>
    <col min="8457" max="8457" width="26" style="224" customWidth="1"/>
    <col min="8458" max="8458" width="9" style="224"/>
    <col min="8459" max="8459" width="16.5703125" style="224" customWidth="1"/>
    <col min="8460" max="8460" width="15.140625" style="224" customWidth="1"/>
    <col min="8461" max="8462" width="9.140625" style="224" customWidth="1"/>
    <col min="8463" max="8463" width="16.140625" style="224" customWidth="1"/>
    <col min="8464" max="8486" width="3.85546875" style="224" customWidth="1"/>
    <col min="8487" max="8710" width="9" style="224"/>
    <col min="8711" max="8711" width="29.5703125" style="224" customWidth="1"/>
    <col min="8712" max="8712" width="18.7109375" style="224" customWidth="1"/>
    <col min="8713" max="8713" width="26" style="224" customWidth="1"/>
    <col min="8714" max="8714" width="9" style="224"/>
    <col min="8715" max="8715" width="16.5703125" style="224" customWidth="1"/>
    <col min="8716" max="8716" width="15.140625" style="224" customWidth="1"/>
    <col min="8717" max="8718" width="9.140625" style="224" customWidth="1"/>
    <col min="8719" max="8719" width="16.140625" style="224" customWidth="1"/>
    <col min="8720" max="8742" width="3.85546875" style="224" customWidth="1"/>
    <col min="8743" max="8966" width="9" style="224"/>
    <col min="8967" max="8967" width="29.5703125" style="224" customWidth="1"/>
    <col min="8968" max="8968" width="18.7109375" style="224" customWidth="1"/>
    <col min="8969" max="8969" width="26" style="224" customWidth="1"/>
    <col min="8970" max="8970" width="9" style="224"/>
    <col min="8971" max="8971" width="16.5703125" style="224" customWidth="1"/>
    <col min="8972" max="8972" width="15.140625" style="224" customWidth="1"/>
    <col min="8973" max="8974" width="9.140625" style="224" customWidth="1"/>
    <col min="8975" max="8975" width="16.140625" style="224" customWidth="1"/>
    <col min="8976" max="8998" width="3.85546875" style="224" customWidth="1"/>
    <col min="8999" max="9222" width="9" style="224"/>
    <col min="9223" max="9223" width="29.5703125" style="224" customWidth="1"/>
    <col min="9224" max="9224" width="18.7109375" style="224" customWidth="1"/>
    <col min="9225" max="9225" width="26" style="224" customWidth="1"/>
    <col min="9226" max="9226" width="9" style="224"/>
    <col min="9227" max="9227" width="16.5703125" style="224" customWidth="1"/>
    <col min="9228" max="9228" width="15.140625" style="224" customWidth="1"/>
    <col min="9229" max="9230" width="9.140625" style="224" customWidth="1"/>
    <col min="9231" max="9231" width="16.140625" style="224" customWidth="1"/>
    <col min="9232" max="9254" width="3.85546875" style="224" customWidth="1"/>
    <col min="9255" max="9478" width="9" style="224"/>
    <col min="9479" max="9479" width="29.5703125" style="224" customWidth="1"/>
    <col min="9480" max="9480" width="18.7109375" style="224" customWidth="1"/>
    <col min="9481" max="9481" width="26" style="224" customWidth="1"/>
    <col min="9482" max="9482" width="9" style="224"/>
    <col min="9483" max="9483" width="16.5703125" style="224" customWidth="1"/>
    <col min="9484" max="9484" width="15.140625" style="224" customWidth="1"/>
    <col min="9485" max="9486" width="9.140625" style="224" customWidth="1"/>
    <col min="9487" max="9487" width="16.140625" style="224" customWidth="1"/>
    <col min="9488" max="9510" width="3.85546875" style="224" customWidth="1"/>
    <col min="9511" max="9734" width="9" style="224"/>
    <col min="9735" max="9735" width="29.5703125" style="224" customWidth="1"/>
    <col min="9736" max="9736" width="18.7109375" style="224" customWidth="1"/>
    <col min="9737" max="9737" width="26" style="224" customWidth="1"/>
    <col min="9738" max="9738" width="9" style="224"/>
    <col min="9739" max="9739" width="16.5703125" style="224" customWidth="1"/>
    <col min="9740" max="9740" width="15.140625" style="224" customWidth="1"/>
    <col min="9741" max="9742" width="9.140625" style="224" customWidth="1"/>
    <col min="9743" max="9743" width="16.140625" style="224" customWidth="1"/>
    <col min="9744" max="9766" width="3.85546875" style="224" customWidth="1"/>
    <col min="9767" max="9990" width="9" style="224"/>
    <col min="9991" max="9991" width="29.5703125" style="224" customWidth="1"/>
    <col min="9992" max="9992" width="18.7109375" style="224" customWidth="1"/>
    <col min="9993" max="9993" width="26" style="224" customWidth="1"/>
    <col min="9994" max="9994" width="9" style="224"/>
    <col min="9995" max="9995" width="16.5703125" style="224" customWidth="1"/>
    <col min="9996" max="9996" width="15.140625" style="224" customWidth="1"/>
    <col min="9997" max="9998" width="9.140625" style="224" customWidth="1"/>
    <col min="9999" max="9999" width="16.140625" style="224" customWidth="1"/>
    <col min="10000" max="10022" width="3.85546875" style="224" customWidth="1"/>
    <col min="10023" max="10246" width="9" style="224"/>
    <col min="10247" max="10247" width="29.5703125" style="224" customWidth="1"/>
    <col min="10248" max="10248" width="18.7109375" style="224" customWidth="1"/>
    <col min="10249" max="10249" width="26" style="224" customWidth="1"/>
    <col min="10250" max="10250" width="9" style="224"/>
    <col min="10251" max="10251" width="16.5703125" style="224" customWidth="1"/>
    <col min="10252" max="10252" width="15.140625" style="224" customWidth="1"/>
    <col min="10253" max="10254" width="9.140625" style="224" customWidth="1"/>
    <col min="10255" max="10255" width="16.140625" style="224" customWidth="1"/>
    <col min="10256" max="10278" width="3.85546875" style="224" customWidth="1"/>
    <col min="10279" max="10502" width="9" style="224"/>
    <col min="10503" max="10503" width="29.5703125" style="224" customWidth="1"/>
    <col min="10504" max="10504" width="18.7109375" style="224" customWidth="1"/>
    <col min="10505" max="10505" width="26" style="224" customWidth="1"/>
    <col min="10506" max="10506" width="9" style="224"/>
    <col min="10507" max="10507" width="16.5703125" style="224" customWidth="1"/>
    <col min="10508" max="10508" width="15.140625" style="224" customWidth="1"/>
    <col min="10509" max="10510" width="9.140625" style="224" customWidth="1"/>
    <col min="10511" max="10511" width="16.140625" style="224" customWidth="1"/>
    <col min="10512" max="10534" width="3.85546875" style="224" customWidth="1"/>
    <col min="10535" max="10758" width="9" style="224"/>
    <col min="10759" max="10759" width="29.5703125" style="224" customWidth="1"/>
    <col min="10760" max="10760" width="18.7109375" style="224" customWidth="1"/>
    <col min="10761" max="10761" width="26" style="224" customWidth="1"/>
    <col min="10762" max="10762" width="9" style="224"/>
    <col min="10763" max="10763" width="16.5703125" style="224" customWidth="1"/>
    <col min="10764" max="10764" width="15.140625" style="224" customWidth="1"/>
    <col min="10765" max="10766" width="9.140625" style="224" customWidth="1"/>
    <col min="10767" max="10767" width="16.140625" style="224" customWidth="1"/>
    <col min="10768" max="10790" width="3.85546875" style="224" customWidth="1"/>
    <col min="10791" max="11014" width="9" style="224"/>
    <col min="11015" max="11015" width="29.5703125" style="224" customWidth="1"/>
    <col min="11016" max="11016" width="18.7109375" style="224" customWidth="1"/>
    <col min="11017" max="11017" width="26" style="224" customWidth="1"/>
    <col min="11018" max="11018" width="9" style="224"/>
    <col min="11019" max="11019" width="16.5703125" style="224" customWidth="1"/>
    <col min="11020" max="11020" width="15.140625" style="224" customWidth="1"/>
    <col min="11021" max="11022" width="9.140625" style="224" customWidth="1"/>
    <col min="11023" max="11023" width="16.140625" style="224" customWidth="1"/>
    <col min="11024" max="11046" width="3.85546875" style="224" customWidth="1"/>
    <col min="11047" max="11270" width="9" style="224"/>
    <col min="11271" max="11271" width="29.5703125" style="224" customWidth="1"/>
    <col min="11272" max="11272" width="18.7109375" style="224" customWidth="1"/>
    <col min="11273" max="11273" width="26" style="224" customWidth="1"/>
    <col min="11274" max="11274" width="9" style="224"/>
    <col min="11275" max="11275" width="16.5703125" style="224" customWidth="1"/>
    <col min="11276" max="11276" width="15.140625" style="224" customWidth="1"/>
    <col min="11277" max="11278" width="9.140625" style="224" customWidth="1"/>
    <col min="11279" max="11279" width="16.140625" style="224" customWidth="1"/>
    <col min="11280" max="11302" width="3.85546875" style="224" customWidth="1"/>
    <col min="11303" max="11526" width="9" style="224"/>
    <col min="11527" max="11527" width="29.5703125" style="224" customWidth="1"/>
    <col min="11528" max="11528" width="18.7109375" style="224" customWidth="1"/>
    <col min="11529" max="11529" width="26" style="224" customWidth="1"/>
    <col min="11530" max="11530" width="9" style="224"/>
    <col min="11531" max="11531" width="16.5703125" style="224" customWidth="1"/>
    <col min="11532" max="11532" width="15.140625" style="224" customWidth="1"/>
    <col min="11533" max="11534" width="9.140625" style="224" customWidth="1"/>
    <col min="11535" max="11535" width="16.140625" style="224" customWidth="1"/>
    <col min="11536" max="11558" width="3.85546875" style="224" customWidth="1"/>
    <col min="11559" max="11782" width="9" style="224"/>
    <col min="11783" max="11783" width="29.5703125" style="224" customWidth="1"/>
    <col min="11784" max="11784" width="18.7109375" style="224" customWidth="1"/>
    <col min="11785" max="11785" width="26" style="224" customWidth="1"/>
    <col min="11786" max="11786" width="9" style="224"/>
    <col min="11787" max="11787" width="16.5703125" style="224" customWidth="1"/>
    <col min="11788" max="11788" width="15.140625" style="224" customWidth="1"/>
    <col min="11789" max="11790" width="9.140625" style="224" customWidth="1"/>
    <col min="11791" max="11791" width="16.140625" style="224" customWidth="1"/>
    <col min="11792" max="11814" width="3.85546875" style="224" customWidth="1"/>
    <col min="11815" max="12038" width="9" style="224"/>
    <col min="12039" max="12039" width="29.5703125" style="224" customWidth="1"/>
    <col min="12040" max="12040" width="18.7109375" style="224" customWidth="1"/>
    <col min="12041" max="12041" width="26" style="224" customWidth="1"/>
    <col min="12042" max="12042" width="9" style="224"/>
    <col min="12043" max="12043" width="16.5703125" style="224" customWidth="1"/>
    <col min="12044" max="12044" width="15.140625" style="224" customWidth="1"/>
    <col min="12045" max="12046" width="9.140625" style="224" customWidth="1"/>
    <col min="12047" max="12047" width="16.140625" style="224" customWidth="1"/>
    <col min="12048" max="12070" width="3.85546875" style="224" customWidth="1"/>
    <col min="12071" max="12294" width="9" style="224"/>
    <col min="12295" max="12295" width="29.5703125" style="224" customWidth="1"/>
    <col min="12296" max="12296" width="18.7109375" style="224" customWidth="1"/>
    <col min="12297" max="12297" width="26" style="224" customWidth="1"/>
    <col min="12298" max="12298" width="9" style="224"/>
    <col min="12299" max="12299" width="16.5703125" style="224" customWidth="1"/>
    <col min="12300" max="12300" width="15.140625" style="224" customWidth="1"/>
    <col min="12301" max="12302" width="9.140625" style="224" customWidth="1"/>
    <col min="12303" max="12303" width="16.140625" style="224" customWidth="1"/>
    <col min="12304" max="12326" width="3.85546875" style="224" customWidth="1"/>
    <col min="12327" max="12550" width="9" style="224"/>
    <col min="12551" max="12551" width="29.5703125" style="224" customWidth="1"/>
    <col min="12552" max="12552" width="18.7109375" style="224" customWidth="1"/>
    <col min="12553" max="12553" width="26" style="224" customWidth="1"/>
    <col min="12554" max="12554" width="9" style="224"/>
    <col min="12555" max="12555" width="16.5703125" style="224" customWidth="1"/>
    <col min="12556" max="12556" width="15.140625" style="224" customWidth="1"/>
    <col min="12557" max="12558" width="9.140625" style="224" customWidth="1"/>
    <col min="12559" max="12559" width="16.140625" style="224" customWidth="1"/>
    <col min="12560" max="12582" width="3.85546875" style="224" customWidth="1"/>
    <col min="12583" max="12806" width="9" style="224"/>
    <col min="12807" max="12807" width="29.5703125" style="224" customWidth="1"/>
    <col min="12808" max="12808" width="18.7109375" style="224" customWidth="1"/>
    <col min="12809" max="12809" width="26" style="224" customWidth="1"/>
    <col min="12810" max="12810" width="9" style="224"/>
    <col min="12811" max="12811" width="16.5703125" style="224" customWidth="1"/>
    <col min="12812" max="12812" width="15.140625" style="224" customWidth="1"/>
    <col min="12813" max="12814" width="9.140625" style="224" customWidth="1"/>
    <col min="12815" max="12815" width="16.140625" style="224" customWidth="1"/>
    <col min="12816" max="12838" width="3.85546875" style="224" customWidth="1"/>
    <col min="12839" max="13062" width="9" style="224"/>
    <col min="13063" max="13063" width="29.5703125" style="224" customWidth="1"/>
    <col min="13064" max="13064" width="18.7109375" style="224" customWidth="1"/>
    <col min="13065" max="13065" width="26" style="224" customWidth="1"/>
    <col min="13066" max="13066" width="9" style="224"/>
    <col min="13067" max="13067" width="16.5703125" style="224" customWidth="1"/>
    <col min="13068" max="13068" width="15.140625" style="224" customWidth="1"/>
    <col min="13069" max="13070" width="9.140625" style="224" customWidth="1"/>
    <col min="13071" max="13071" width="16.140625" style="224" customWidth="1"/>
    <col min="13072" max="13094" width="3.85546875" style="224" customWidth="1"/>
    <col min="13095" max="13318" width="9" style="224"/>
    <col min="13319" max="13319" width="29.5703125" style="224" customWidth="1"/>
    <col min="13320" max="13320" width="18.7109375" style="224" customWidth="1"/>
    <col min="13321" max="13321" width="26" style="224" customWidth="1"/>
    <col min="13322" max="13322" width="9" style="224"/>
    <col min="13323" max="13323" width="16.5703125" style="224" customWidth="1"/>
    <col min="13324" max="13324" width="15.140625" style="224" customWidth="1"/>
    <col min="13325" max="13326" width="9.140625" style="224" customWidth="1"/>
    <col min="13327" max="13327" width="16.140625" style="224" customWidth="1"/>
    <col min="13328" max="13350" width="3.85546875" style="224" customWidth="1"/>
    <col min="13351" max="13574" width="9" style="224"/>
    <col min="13575" max="13575" width="29.5703125" style="224" customWidth="1"/>
    <col min="13576" max="13576" width="18.7109375" style="224" customWidth="1"/>
    <col min="13577" max="13577" width="26" style="224" customWidth="1"/>
    <col min="13578" max="13578" width="9" style="224"/>
    <col min="13579" max="13579" width="16.5703125" style="224" customWidth="1"/>
    <col min="13580" max="13580" width="15.140625" style="224" customWidth="1"/>
    <col min="13581" max="13582" width="9.140625" style="224" customWidth="1"/>
    <col min="13583" max="13583" width="16.140625" style="224" customWidth="1"/>
    <col min="13584" max="13606" width="3.85546875" style="224" customWidth="1"/>
    <col min="13607" max="13830" width="9" style="224"/>
    <col min="13831" max="13831" width="29.5703125" style="224" customWidth="1"/>
    <col min="13832" max="13832" width="18.7109375" style="224" customWidth="1"/>
    <col min="13833" max="13833" width="26" style="224" customWidth="1"/>
    <col min="13834" max="13834" width="9" style="224"/>
    <col min="13835" max="13835" width="16.5703125" style="224" customWidth="1"/>
    <col min="13836" max="13836" width="15.140625" style="224" customWidth="1"/>
    <col min="13837" max="13838" width="9.140625" style="224" customWidth="1"/>
    <col min="13839" max="13839" width="16.140625" style="224" customWidth="1"/>
    <col min="13840" max="13862" width="3.85546875" style="224" customWidth="1"/>
    <col min="13863" max="14086" width="9" style="224"/>
    <col min="14087" max="14087" width="29.5703125" style="224" customWidth="1"/>
    <col min="14088" max="14088" width="18.7109375" style="224" customWidth="1"/>
    <col min="14089" max="14089" width="26" style="224" customWidth="1"/>
    <col min="14090" max="14090" width="9" style="224"/>
    <col min="14091" max="14091" width="16.5703125" style="224" customWidth="1"/>
    <col min="14092" max="14092" width="15.140625" style="224" customWidth="1"/>
    <col min="14093" max="14094" width="9.140625" style="224" customWidth="1"/>
    <col min="14095" max="14095" width="16.140625" style="224" customWidth="1"/>
    <col min="14096" max="14118" width="3.85546875" style="224" customWidth="1"/>
    <col min="14119" max="14342" width="9" style="224"/>
    <col min="14343" max="14343" width="29.5703125" style="224" customWidth="1"/>
    <col min="14344" max="14344" width="18.7109375" style="224" customWidth="1"/>
    <col min="14345" max="14345" width="26" style="224" customWidth="1"/>
    <col min="14346" max="14346" width="9" style="224"/>
    <col min="14347" max="14347" width="16.5703125" style="224" customWidth="1"/>
    <col min="14348" max="14348" width="15.140625" style="224" customWidth="1"/>
    <col min="14349" max="14350" width="9.140625" style="224" customWidth="1"/>
    <col min="14351" max="14351" width="16.140625" style="224" customWidth="1"/>
    <col min="14352" max="14374" width="3.85546875" style="224" customWidth="1"/>
    <col min="14375" max="14598" width="9" style="224"/>
    <col min="14599" max="14599" width="29.5703125" style="224" customWidth="1"/>
    <col min="14600" max="14600" width="18.7109375" style="224" customWidth="1"/>
    <col min="14601" max="14601" width="26" style="224" customWidth="1"/>
    <col min="14602" max="14602" width="9" style="224"/>
    <col min="14603" max="14603" width="16.5703125" style="224" customWidth="1"/>
    <col min="14604" max="14604" width="15.140625" style="224" customWidth="1"/>
    <col min="14605" max="14606" width="9.140625" style="224" customWidth="1"/>
    <col min="14607" max="14607" width="16.140625" style="224" customWidth="1"/>
    <col min="14608" max="14630" width="3.85546875" style="224" customWidth="1"/>
    <col min="14631" max="14854" width="9" style="224"/>
    <col min="14855" max="14855" width="29.5703125" style="224" customWidth="1"/>
    <col min="14856" max="14856" width="18.7109375" style="224" customWidth="1"/>
    <col min="14857" max="14857" width="26" style="224" customWidth="1"/>
    <col min="14858" max="14858" width="9" style="224"/>
    <col min="14859" max="14859" width="16.5703125" style="224" customWidth="1"/>
    <col min="14860" max="14860" width="15.140625" style="224" customWidth="1"/>
    <col min="14861" max="14862" width="9.140625" style="224" customWidth="1"/>
    <col min="14863" max="14863" width="16.140625" style="224" customWidth="1"/>
    <col min="14864" max="14886" width="3.85546875" style="224" customWidth="1"/>
    <col min="14887" max="15110" width="9" style="224"/>
    <col min="15111" max="15111" width="29.5703125" style="224" customWidth="1"/>
    <col min="15112" max="15112" width="18.7109375" style="224" customWidth="1"/>
    <col min="15113" max="15113" width="26" style="224" customWidth="1"/>
    <col min="15114" max="15114" width="9" style="224"/>
    <col min="15115" max="15115" width="16.5703125" style="224" customWidth="1"/>
    <col min="15116" max="15116" width="15.140625" style="224" customWidth="1"/>
    <col min="15117" max="15118" width="9.140625" style="224" customWidth="1"/>
    <col min="15119" max="15119" width="16.140625" style="224" customWidth="1"/>
    <col min="15120" max="15142" width="3.85546875" style="224" customWidth="1"/>
    <col min="15143" max="15366" width="9" style="224"/>
    <col min="15367" max="15367" width="29.5703125" style="224" customWidth="1"/>
    <col min="15368" max="15368" width="18.7109375" style="224" customWidth="1"/>
    <col min="15369" max="15369" width="26" style="224" customWidth="1"/>
    <col min="15370" max="15370" width="9" style="224"/>
    <col min="15371" max="15371" width="16.5703125" style="224" customWidth="1"/>
    <col min="15372" max="15372" width="15.140625" style="224" customWidth="1"/>
    <col min="15373" max="15374" width="9.140625" style="224" customWidth="1"/>
    <col min="15375" max="15375" width="16.140625" style="224" customWidth="1"/>
    <col min="15376" max="15398" width="3.85546875" style="224" customWidth="1"/>
    <col min="15399" max="15622" width="9" style="224"/>
    <col min="15623" max="15623" width="29.5703125" style="224" customWidth="1"/>
    <col min="15624" max="15624" width="18.7109375" style="224" customWidth="1"/>
    <col min="15625" max="15625" width="26" style="224" customWidth="1"/>
    <col min="15626" max="15626" width="9" style="224"/>
    <col min="15627" max="15627" width="16.5703125" style="224" customWidth="1"/>
    <col min="15628" max="15628" width="15.140625" style="224" customWidth="1"/>
    <col min="15629" max="15630" width="9.140625" style="224" customWidth="1"/>
    <col min="15631" max="15631" width="16.140625" style="224" customWidth="1"/>
    <col min="15632" max="15654" width="3.85546875" style="224" customWidth="1"/>
    <col min="15655" max="15878" width="9" style="224"/>
    <col min="15879" max="15879" width="29.5703125" style="224" customWidth="1"/>
    <col min="15880" max="15880" width="18.7109375" style="224" customWidth="1"/>
    <col min="15881" max="15881" width="26" style="224" customWidth="1"/>
    <col min="15882" max="15882" width="9" style="224"/>
    <col min="15883" max="15883" width="16.5703125" style="224" customWidth="1"/>
    <col min="15884" max="15884" width="15.140625" style="224" customWidth="1"/>
    <col min="15885" max="15886" width="9.140625" style="224" customWidth="1"/>
    <col min="15887" max="15887" width="16.140625" style="224" customWidth="1"/>
    <col min="15888" max="15910" width="3.85546875" style="224" customWidth="1"/>
    <col min="15911" max="16134" width="9" style="224"/>
    <col min="16135" max="16135" width="29.5703125" style="224" customWidth="1"/>
    <col min="16136" max="16136" width="18.7109375" style="224" customWidth="1"/>
    <col min="16137" max="16137" width="26" style="224" customWidth="1"/>
    <col min="16138" max="16138" width="9" style="224"/>
    <col min="16139" max="16139" width="16.5703125" style="224" customWidth="1"/>
    <col min="16140" max="16140" width="15.140625" style="224" customWidth="1"/>
    <col min="16141" max="16142" width="9.140625" style="224" customWidth="1"/>
    <col min="16143" max="16143" width="16.140625" style="224" customWidth="1"/>
    <col min="16144" max="16166" width="3.85546875" style="224" customWidth="1"/>
    <col min="16167" max="16384" width="9" style="224"/>
  </cols>
  <sheetData>
    <row r="1" spans="1:236" x14ac:dyDescent="0.25">
      <c r="A1" s="348" t="s">
        <v>251</v>
      </c>
      <c r="B1" s="348"/>
      <c r="C1" s="223"/>
    </row>
    <row r="2" spans="1:236" x14ac:dyDescent="0.25">
      <c r="A2" s="225"/>
      <c r="B2" s="220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6"/>
      <c r="CH2" s="226"/>
      <c r="CI2" s="226"/>
      <c r="CJ2" s="226"/>
      <c r="CK2" s="226"/>
      <c r="CL2" s="226"/>
      <c r="CM2" s="226"/>
      <c r="CN2" s="226"/>
      <c r="CO2" s="226"/>
      <c r="CP2" s="226"/>
      <c r="CQ2" s="226"/>
      <c r="CR2" s="226"/>
      <c r="CS2" s="226"/>
      <c r="CT2" s="226"/>
      <c r="CU2" s="226"/>
      <c r="CV2" s="226"/>
      <c r="CW2" s="226"/>
      <c r="CX2" s="226"/>
      <c r="CY2" s="226"/>
      <c r="CZ2" s="226"/>
      <c r="DA2" s="226"/>
      <c r="DB2" s="226"/>
      <c r="DC2" s="226"/>
      <c r="DD2" s="226"/>
      <c r="DE2" s="226"/>
      <c r="DF2" s="226"/>
      <c r="DG2" s="226"/>
      <c r="DH2" s="226"/>
      <c r="DI2" s="226"/>
      <c r="DJ2" s="226"/>
      <c r="DK2" s="226"/>
      <c r="DL2" s="226"/>
      <c r="DM2" s="226"/>
      <c r="DN2" s="226"/>
      <c r="DO2" s="226"/>
      <c r="DP2" s="226"/>
      <c r="DQ2" s="226"/>
      <c r="DR2" s="226"/>
      <c r="DS2" s="226"/>
      <c r="DT2" s="226"/>
      <c r="DU2" s="226"/>
      <c r="DV2" s="226"/>
      <c r="DW2" s="226"/>
      <c r="DX2" s="226"/>
      <c r="DY2" s="226"/>
      <c r="DZ2" s="226"/>
      <c r="EA2" s="226"/>
      <c r="EB2" s="226"/>
      <c r="EC2" s="226"/>
      <c r="ED2" s="226"/>
      <c r="EE2" s="226"/>
      <c r="EF2" s="226"/>
      <c r="EG2" s="226"/>
      <c r="EH2" s="226"/>
      <c r="EI2" s="226"/>
      <c r="EJ2" s="226"/>
      <c r="EK2" s="226"/>
      <c r="EL2" s="226"/>
      <c r="EM2" s="226"/>
      <c r="EN2" s="226"/>
      <c r="EO2" s="226"/>
      <c r="EP2" s="226"/>
      <c r="EQ2" s="226"/>
      <c r="ER2" s="226"/>
      <c r="ES2" s="226"/>
      <c r="ET2" s="226"/>
      <c r="EU2" s="226"/>
      <c r="EV2" s="226"/>
      <c r="EW2" s="226"/>
      <c r="EX2" s="226"/>
      <c r="EY2" s="226"/>
      <c r="EZ2" s="226"/>
      <c r="FA2" s="226"/>
      <c r="FB2" s="226"/>
      <c r="FC2" s="226"/>
      <c r="FD2" s="226"/>
      <c r="FE2" s="226"/>
      <c r="FF2" s="226"/>
      <c r="FG2" s="226"/>
      <c r="FH2" s="226"/>
      <c r="FI2" s="226"/>
      <c r="FJ2" s="226"/>
      <c r="FK2" s="226"/>
      <c r="FL2" s="226"/>
      <c r="FM2" s="226"/>
      <c r="FN2" s="226"/>
      <c r="FO2" s="226"/>
      <c r="FP2" s="226"/>
      <c r="FQ2" s="226"/>
      <c r="FR2" s="226"/>
      <c r="FS2" s="226"/>
      <c r="FT2" s="226"/>
      <c r="FU2" s="226"/>
      <c r="FV2" s="226"/>
      <c r="FW2" s="226"/>
      <c r="FX2" s="226"/>
      <c r="FY2" s="226"/>
      <c r="FZ2" s="226"/>
      <c r="GA2" s="226"/>
      <c r="GB2" s="226"/>
      <c r="GC2" s="226"/>
      <c r="GD2" s="226"/>
      <c r="GE2" s="226"/>
      <c r="GF2" s="226"/>
      <c r="GG2" s="226"/>
      <c r="GH2" s="226"/>
      <c r="GI2" s="226"/>
      <c r="GJ2" s="226"/>
      <c r="GK2" s="226"/>
      <c r="GL2" s="226"/>
      <c r="GM2" s="226"/>
      <c r="GN2" s="226"/>
      <c r="GO2" s="226"/>
      <c r="GP2" s="226"/>
      <c r="GQ2" s="226"/>
      <c r="GR2" s="226"/>
      <c r="GS2" s="226"/>
      <c r="GT2" s="226"/>
      <c r="GU2" s="226"/>
      <c r="GV2" s="226"/>
      <c r="GW2" s="226"/>
      <c r="GX2" s="226"/>
      <c r="GY2" s="226"/>
      <c r="GZ2" s="226"/>
      <c r="HA2" s="226"/>
      <c r="HB2" s="226"/>
      <c r="HC2" s="226"/>
      <c r="HD2" s="226"/>
      <c r="HE2" s="226"/>
      <c r="HF2" s="226"/>
      <c r="HG2" s="226"/>
      <c r="HH2" s="226"/>
      <c r="HI2" s="226"/>
      <c r="HJ2" s="226"/>
      <c r="HK2" s="226"/>
      <c r="HL2" s="226"/>
      <c r="HM2" s="226"/>
      <c r="HN2" s="226"/>
      <c r="HO2" s="226"/>
      <c r="HP2" s="226"/>
      <c r="HQ2" s="226"/>
      <c r="HR2" s="226"/>
      <c r="HS2" s="226"/>
      <c r="HT2" s="226"/>
      <c r="HU2" s="226"/>
      <c r="HV2" s="226"/>
      <c r="HW2" s="226"/>
      <c r="HX2" s="226"/>
      <c r="HY2" s="226"/>
      <c r="HZ2" s="226"/>
      <c r="IA2" s="226"/>
      <c r="IB2" s="226"/>
    </row>
    <row r="3" spans="1:236" x14ac:dyDescent="0.25">
      <c r="A3" s="227" t="s">
        <v>252</v>
      </c>
      <c r="B3" s="347" t="s">
        <v>224</v>
      </c>
      <c r="C3" s="347"/>
      <c r="D3" s="347"/>
      <c r="E3" s="228"/>
      <c r="F3" s="228"/>
      <c r="G3" s="228"/>
      <c r="H3" s="228"/>
      <c r="I3" s="228"/>
      <c r="J3" s="218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6"/>
      <c r="CI3" s="226"/>
      <c r="CJ3" s="226"/>
      <c r="CK3" s="226"/>
      <c r="CL3" s="226"/>
      <c r="CM3" s="226"/>
      <c r="CN3" s="226"/>
      <c r="CO3" s="226"/>
      <c r="CP3" s="226"/>
      <c r="CQ3" s="226"/>
      <c r="CR3" s="226"/>
      <c r="CS3" s="226"/>
      <c r="CT3" s="226"/>
      <c r="CU3" s="226"/>
      <c r="CV3" s="226"/>
      <c r="CW3" s="226"/>
      <c r="CX3" s="226"/>
      <c r="CY3" s="226"/>
      <c r="CZ3" s="226"/>
      <c r="DA3" s="226"/>
      <c r="DB3" s="226"/>
      <c r="DC3" s="226"/>
      <c r="DD3" s="226"/>
      <c r="DE3" s="226"/>
      <c r="DF3" s="226"/>
      <c r="DG3" s="226"/>
      <c r="DH3" s="226"/>
      <c r="DI3" s="226"/>
      <c r="DJ3" s="226"/>
      <c r="DK3" s="226"/>
      <c r="DL3" s="226"/>
      <c r="DM3" s="226"/>
      <c r="DN3" s="226"/>
      <c r="DO3" s="226"/>
      <c r="DP3" s="226"/>
      <c r="DQ3" s="226"/>
      <c r="DR3" s="226"/>
      <c r="DS3" s="226"/>
      <c r="DT3" s="226"/>
      <c r="DU3" s="226"/>
      <c r="DV3" s="226"/>
      <c r="DW3" s="226"/>
      <c r="DX3" s="226"/>
      <c r="DY3" s="226"/>
      <c r="DZ3" s="226"/>
      <c r="EA3" s="226"/>
      <c r="EB3" s="226"/>
      <c r="EC3" s="226"/>
      <c r="ED3" s="226"/>
      <c r="EE3" s="226"/>
      <c r="EF3" s="226"/>
      <c r="EG3" s="226"/>
      <c r="EH3" s="226"/>
      <c r="EI3" s="226"/>
      <c r="EJ3" s="226"/>
      <c r="EK3" s="226"/>
      <c r="EL3" s="226"/>
      <c r="EM3" s="226"/>
      <c r="EN3" s="226"/>
      <c r="EO3" s="226"/>
      <c r="EP3" s="226"/>
      <c r="EQ3" s="226"/>
      <c r="ER3" s="226"/>
      <c r="ES3" s="226"/>
      <c r="ET3" s="226"/>
      <c r="EU3" s="226"/>
      <c r="EV3" s="226"/>
      <c r="EW3" s="226"/>
      <c r="EX3" s="226"/>
      <c r="EY3" s="226"/>
      <c r="EZ3" s="226"/>
      <c r="FA3" s="226"/>
      <c r="FB3" s="226"/>
      <c r="FC3" s="226"/>
      <c r="FD3" s="226"/>
      <c r="FE3" s="226"/>
      <c r="FF3" s="226"/>
      <c r="FG3" s="226"/>
      <c r="FH3" s="226"/>
      <c r="FI3" s="226"/>
      <c r="FJ3" s="226"/>
      <c r="FK3" s="226"/>
      <c r="FL3" s="226"/>
      <c r="FM3" s="226"/>
      <c r="FN3" s="226"/>
      <c r="FO3" s="226"/>
      <c r="FP3" s="226"/>
      <c r="FQ3" s="226"/>
      <c r="FR3" s="226"/>
      <c r="FS3" s="226"/>
      <c r="FT3" s="226"/>
      <c r="FU3" s="226"/>
      <c r="FV3" s="226"/>
      <c r="FW3" s="226"/>
      <c r="FX3" s="226"/>
      <c r="FY3" s="226"/>
      <c r="FZ3" s="226"/>
      <c r="GA3" s="226"/>
      <c r="GB3" s="226"/>
      <c r="GC3" s="226"/>
      <c r="GD3" s="226"/>
      <c r="GE3" s="226"/>
      <c r="GF3" s="226"/>
      <c r="GG3" s="226"/>
      <c r="GH3" s="226"/>
      <c r="GI3" s="226"/>
      <c r="GJ3" s="226"/>
      <c r="GK3" s="226"/>
      <c r="GL3" s="226"/>
      <c r="GM3" s="226"/>
      <c r="GN3" s="226"/>
      <c r="GO3" s="226"/>
      <c r="GP3" s="226"/>
      <c r="GQ3" s="226"/>
      <c r="GR3" s="226"/>
      <c r="GS3" s="226"/>
      <c r="GT3" s="226"/>
      <c r="GU3" s="226"/>
      <c r="GV3" s="226"/>
      <c r="GW3" s="226"/>
      <c r="GX3" s="226"/>
      <c r="GY3" s="226"/>
      <c r="GZ3" s="226"/>
      <c r="HA3" s="226"/>
      <c r="HB3" s="226"/>
      <c r="HC3" s="226"/>
      <c r="HD3" s="226"/>
      <c r="HE3" s="226"/>
      <c r="HF3" s="226"/>
      <c r="HG3" s="226"/>
      <c r="HH3" s="226"/>
      <c r="HI3" s="226"/>
      <c r="HJ3" s="226"/>
      <c r="HK3" s="226"/>
      <c r="HL3" s="226"/>
      <c r="HM3" s="226"/>
      <c r="HN3" s="226"/>
      <c r="HO3" s="226"/>
      <c r="HP3" s="226"/>
      <c r="HQ3" s="226"/>
      <c r="HR3" s="226"/>
      <c r="HS3" s="226"/>
      <c r="HT3" s="226"/>
      <c r="HU3" s="226"/>
      <c r="HV3" s="226"/>
      <c r="HW3" s="226"/>
      <c r="HX3" s="226"/>
      <c r="HY3" s="226"/>
      <c r="HZ3" s="226"/>
      <c r="IA3" s="226"/>
      <c r="IB3" s="226"/>
    </row>
    <row r="4" spans="1:236" x14ac:dyDescent="0.25">
      <c r="A4" s="229" t="s">
        <v>253</v>
      </c>
      <c r="B4" s="347" t="s">
        <v>290</v>
      </c>
      <c r="C4" s="347"/>
      <c r="D4" s="347"/>
      <c r="E4" s="228"/>
      <c r="F4" s="228"/>
      <c r="G4" s="228"/>
      <c r="H4" s="228"/>
      <c r="I4" s="228"/>
      <c r="J4" s="218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CF4" s="226"/>
      <c r="CG4" s="226"/>
      <c r="CH4" s="226"/>
      <c r="CI4" s="226"/>
      <c r="CJ4" s="226"/>
      <c r="CK4" s="226"/>
      <c r="CL4" s="226"/>
      <c r="CM4" s="226"/>
      <c r="CN4" s="226"/>
      <c r="CO4" s="226"/>
      <c r="CP4" s="226"/>
      <c r="CQ4" s="226"/>
      <c r="CR4" s="226"/>
      <c r="CS4" s="226"/>
      <c r="CT4" s="226"/>
      <c r="CU4" s="226"/>
      <c r="CV4" s="226"/>
      <c r="CW4" s="226"/>
      <c r="CX4" s="226"/>
      <c r="CY4" s="226"/>
      <c r="CZ4" s="226"/>
      <c r="DA4" s="226"/>
      <c r="DB4" s="226"/>
      <c r="DC4" s="226"/>
      <c r="DD4" s="226"/>
      <c r="DE4" s="226"/>
      <c r="DF4" s="226"/>
      <c r="DG4" s="226"/>
      <c r="DH4" s="226"/>
      <c r="DI4" s="226"/>
      <c r="DJ4" s="226"/>
      <c r="DK4" s="226"/>
      <c r="DL4" s="226"/>
      <c r="DM4" s="226"/>
      <c r="DN4" s="226"/>
      <c r="DO4" s="226"/>
      <c r="DP4" s="226"/>
      <c r="DQ4" s="226"/>
      <c r="DR4" s="226"/>
      <c r="DS4" s="226"/>
      <c r="DT4" s="226"/>
      <c r="DU4" s="226"/>
      <c r="DV4" s="226"/>
      <c r="DW4" s="226"/>
      <c r="DX4" s="226"/>
      <c r="DY4" s="226"/>
      <c r="DZ4" s="226"/>
      <c r="EA4" s="226"/>
      <c r="EB4" s="226"/>
      <c r="EC4" s="226"/>
      <c r="ED4" s="226"/>
      <c r="EE4" s="226"/>
      <c r="EF4" s="226"/>
      <c r="EG4" s="226"/>
      <c r="EH4" s="226"/>
      <c r="EI4" s="226"/>
      <c r="EJ4" s="226"/>
      <c r="EK4" s="226"/>
      <c r="EL4" s="226"/>
      <c r="EM4" s="226"/>
      <c r="EN4" s="226"/>
      <c r="EO4" s="226"/>
      <c r="EP4" s="226"/>
      <c r="EQ4" s="226"/>
      <c r="ER4" s="226"/>
      <c r="ES4" s="226"/>
      <c r="ET4" s="226"/>
      <c r="EU4" s="226"/>
      <c r="EV4" s="226"/>
      <c r="EW4" s="226"/>
      <c r="EX4" s="226"/>
      <c r="EY4" s="226"/>
      <c r="EZ4" s="226"/>
      <c r="FA4" s="226"/>
      <c r="FB4" s="226"/>
      <c r="FC4" s="226"/>
      <c r="FD4" s="226"/>
      <c r="FE4" s="226"/>
      <c r="FF4" s="226"/>
      <c r="FG4" s="226"/>
      <c r="FH4" s="226"/>
      <c r="FI4" s="226"/>
      <c r="FJ4" s="226"/>
      <c r="FK4" s="226"/>
      <c r="FL4" s="226"/>
      <c r="FM4" s="226"/>
      <c r="FN4" s="226"/>
      <c r="FO4" s="226"/>
      <c r="FP4" s="226"/>
      <c r="FQ4" s="226"/>
      <c r="FR4" s="226"/>
      <c r="FS4" s="226"/>
      <c r="FT4" s="226"/>
      <c r="FU4" s="226"/>
      <c r="FV4" s="226"/>
      <c r="FW4" s="226"/>
      <c r="FX4" s="226"/>
      <c r="FY4" s="226"/>
      <c r="FZ4" s="226"/>
      <c r="GA4" s="226"/>
      <c r="GB4" s="226"/>
      <c r="GC4" s="226"/>
      <c r="GD4" s="226"/>
      <c r="GE4" s="226"/>
      <c r="GF4" s="226"/>
      <c r="GG4" s="226"/>
      <c r="GH4" s="226"/>
      <c r="GI4" s="226"/>
      <c r="GJ4" s="226"/>
      <c r="GK4" s="226"/>
      <c r="GL4" s="226"/>
      <c r="GM4" s="226"/>
      <c r="GN4" s="226"/>
      <c r="GO4" s="226"/>
      <c r="GP4" s="226"/>
      <c r="GQ4" s="226"/>
      <c r="GR4" s="226"/>
      <c r="GS4" s="226"/>
      <c r="GT4" s="226"/>
      <c r="GU4" s="226"/>
      <c r="GV4" s="226"/>
      <c r="GW4" s="226"/>
      <c r="GX4" s="226"/>
      <c r="GY4" s="226"/>
      <c r="GZ4" s="226"/>
      <c r="HA4" s="226"/>
      <c r="HB4" s="226"/>
      <c r="HC4" s="226"/>
      <c r="HD4" s="226"/>
      <c r="HE4" s="226"/>
      <c r="HF4" s="226"/>
      <c r="HG4" s="226"/>
      <c r="HH4" s="226"/>
      <c r="HI4" s="226"/>
      <c r="HJ4" s="226"/>
      <c r="HK4" s="226"/>
      <c r="HL4" s="226"/>
      <c r="HM4" s="226"/>
      <c r="HN4" s="226"/>
      <c r="HO4" s="226"/>
      <c r="HP4" s="226"/>
      <c r="HQ4" s="226"/>
      <c r="HR4" s="226"/>
      <c r="HS4" s="226"/>
      <c r="HT4" s="226"/>
      <c r="HU4" s="226"/>
      <c r="HV4" s="226"/>
      <c r="HW4" s="226"/>
      <c r="HX4" s="226"/>
      <c r="HY4" s="226"/>
      <c r="HZ4" s="226"/>
      <c r="IA4" s="226"/>
      <c r="IB4" s="226"/>
    </row>
    <row r="5" spans="1:236" x14ac:dyDescent="0.25">
      <c r="A5" s="229" t="s">
        <v>254</v>
      </c>
      <c r="B5" s="349" t="s">
        <v>300</v>
      </c>
      <c r="C5" s="347"/>
      <c r="D5" s="347"/>
      <c r="E5" s="228"/>
      <c r="F5" s="228"/>
      <c r="G5" s="228"/>
      <c r="H5" s="228"/>
      <c r="I5" s="228"/>
      <c r="J5" s="230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  <c r="EA5" s="226"/>
      <c r="EB5" s="226"/>
      <c r="EC5" s="226"/>
      <c r="ED5" s="226"/>
      <c r="EE5" s="226"/>
      <c r="EF5" s="226"/>
      <c r="EG5" s="226"/>
      <c r="EH5" s="226"/>
      <c r="EI5" s="226"/>
      <c r="EJ5" s="226"/>
      <c r="EK5" s="226"/>
      <c r="EL5" s="226"/>
      <c r="EM5" s="226"/>
      <c r="EN5" s="226"/>
      <c r="EO5" s="226"/>
      <c r="EP5" s="226"/>
      <c r="EQ5" s="226"/>
      <c r="ER5" s="226"/>
      <c r="ES5" s="226"/>
      <c r="ET5" s="226"/>
      <c r="EU5" s="226"/>
      <c r="EV5" s="226"/>
      <c r="EW5" s="226"/>
      <c r="EX5" s="226"/>
      <c r="EY5" s="226"/>
      <c r="EZ5" s="226"/>
      <c r="FA5" s="226"/>
      <c r="FB5" s="226"/>
      <c r="FC5" s="226"/>
      <c r="FD5" s="226"/>
      <c r="FE5" s="226"/>
      <c r="FF5" s="226"/>
      <c r="FG5" s="226"/>
      <c r="FH5" s="226"/>
      <c r="FI5" s="226"/>
      <c r="FJ5" s="226"/>
      <c r="FK5" s="226"/>
      <c r="FL5" s="226"/>
      <c r="FM5" s="226"/>
      <c r="FN5" s="226"/>
      <c r="FO5" s="226"/>
      <c r="FP5" s="226"/>
      <c r="FQ5" s="226"/>
      <c r="FR5" s="226"/>
      <c r="FS5" s="226"/>
      <c r="FT5" s="226"/>
      <c r="FU5" s="226"/>
      <c r="FV5" s="226"/>
      <c r="FW5" s="226"/>
      <c r="FX5" s="226"/>
      <c r="FY5" s="226"/>
      <c r="FZ5" s="226"/>
      <c r="GA5" s="226"/>
      <c r="GB5" s="226"/>
      <c r="GC5" s="226"/>
      <c r="GD5" s="226"/>
      <c r="GE5" s="226"/>
      <c r="GF5" s="226"/>
      <c r="GG5" s="226"/>
      <c r="GH5" s="226"/>
      <c r="GI5" s="226"/>
      <c r="GJ5" s="226"/>
      <c r="GK5" s="226"/>
      <c r="GL5" s="226"/>
      <c r="GM5" s="226"/>
      <c r="GN5" s="226"/>
      <c r="GO5" s="226"/>
      <c r="GP5" s="226"/>
      <c r="GQ5" s="226"/>
      <c r="GR5" s="226"/>
      <c r="GS5" s="226"/>
      <c r="GT5" s="226"/>
      <c r="GU5" s="226"/>
      <c r="GV5" s="226"/>
      <c r="GW5" s="226"/>
      <c r="GX5" s="226"/>
      <c r="GY5" s="226"/>
      <c r="GZ5" s="226"/>
      <c r="HA5" s="226"/>
      <c r="HB5" s="226"/>
      <c r="HC5" s="226"/>
      <c r="HD5" s="226"/>
      <c r="HE5" s="226"/>
      <c r="HF5" s="226"/>
      <c r="HG5" s="226"/>
      <c r="HH5" s="226"/>
      <c r="HI5" s="226"/>
      <c r="HJ5" s="226"/>
      <c r="HK5" s="226"/>
      <c r="HL5" s="226"/>
      <c r="HM5" s="226"/>
      <c r="HN5" s="226"/>
      <c r="HO5" s="226"/>
      <c r="HP5" s="226"/>
      <c r="HQ5" s="226"/>
      <c r="HR5" s="226"/>
      <c r="HS5" s="226"/>
      <c r="HT5" s="226"/>
      <c r="HU5" s="226"/>
      <c r="HV5" s="226"/>
      <c r="HW5" s="226"/>
      <c r="HX5" s="226"/>
      <c r="HY5" s="226"/>
      <c r="HZ5" s="226"/>
      <c r="IA5" s="226"/>
      <c r="IB5" s="226"/>
    </row>
    <row r="6" spans="1:236" x14ac:dyDescent="0.25">
      <c r="A6" s="223"/>
      <c r="B6" s="347"/>
      <c r="C6" s="347"/>
      <c r="D6" s="347"/>
      <c r="E6" s="218"/>
      <c r="F6" s="218"/>
      <c r="G6" s="218"/>
      <c r="H6" s="218"/>
      <c r="I6" s="218"/>
      <c r="J6" s="219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  <c r="DU6" s="226"/>
      <c r="DV6" s="226"/>
      <c r="DW6" s="226"/>
      <c r="DX6" s="226"/>
      <c r="DY6" s="226"/>
      <c r="DZ6" s="226"/>
      <c r="EA6" s="226"/>
      <c r="EB6" s="226"/>
      <c r="EC6" s="226"/>
      <c r="ED6" s="226"/>
      <c r="EE6" s="226"/>
      <c r="EF6" s="226"/>
      <c r="EG6" s="226"/>
      <c r="EH6" s="226"/>
      <c r="EI6" s="226"/>
      <c r="EJ6" s="226"/>
      <c r="EK6" s="226"/>
      <c r="EL6" s="226"/>
      <c r="EM6" s="226"/>
      <c r="EN6" s="226"/>
      <c r="EO6" s="226"/>
      <c r="EP6" s="226"/>
      <c r="EQ6" s="226"/>
      <c r="ER6" s="226"/>
      <c r="ES6" s="226"/>
      <c r="ET6" s="226"/>
      <c r="EU6" s="226"/>
      <c r="EV6" s="226"/>
      <c r="EW6" s="226"/>
      <c r="EX6" s="226"/>
      <c r="EY6" s="226"/>
      <c r="EZ6" s="226"/>
      <c r="FA6" s="226"/>
      <c r="FB6" s="226"/>
      <c r="FC6" s="226"/>
      <c r="FD6" s="226"/>
      <c r="FE6" s="226"/>
      <c r="FF6" s="226"/>
      <c r="FG6" s="226"/>
      <c r="FH6" s="226"/>
      <c r="FI6" s="226"/>
      <c r="FJ6" s="226"/>
      <c r="FK6" s="226"/>
      <c r="FL6" s="226"/>
      <c r="FM6" s="226"/>
      <c r="FN6" s="226"/>
      <c r="FO6" s="226"/>
      <c r="FP6" s="226"/>
      <c r="FQ6" s="226"/>
      <c r="FR6" s="226"/>
      <c r="FS6" s="226"/>
      <c r="FT6" s="226"/>
      <c r="FU6" s="226"/>
      <c r="FV6" s="226"/>
      <c r="FW6" s="226"/>
      <c r="FX6" s="226"/>
      <c r="FY6" s="226"/>
      <c r="FZ6" s="226"/>
      <c r="GA6" s="226"/>
      <c r="GB6" s="226"/>
      <c r="GC6" s="226"/>
      <c r="GD6" s="226"/>
      <c r="GE6" s="226"/>
      <c r="GF6" s="226"/>
      <c r="GG6" s="226"/>
      <c r="GH6" s="226"/>
      <c r="GI6" s="226"/>
      <c r="GJ6" s="226"/>
      <c r="GK6" s="226"/>
      <c r="GL6" s="226"/>
      <c r="GM6" s="226"/>
      <c r="GN6" s="226"/>
      <c r="GO6" s="226"/>
      <c r="GP6" s="226"/>
      <c r="GQ6" s="226"/>
      <c r="GR6" s="226"/>
      <c r="GS6" s="226"/>
      <c r="GT6" s="226"/>
      <c r="GU6" s="226"/>
      <c r="GV6" s="226"/>
      <c r="GW6" s="226"/>
      <c r="GX6" s="226"/>
      <c r="GY6" s="226"/>
      <c r="GZ6" s="226"/>
      <c r="HA6" s="226"/>
      <c r="HB6" s="226"/>
      <c r="HC6" s="226"/>
      <c r="HD6" s="226"/>
      <c r="HE6" s="226"/>
      <c r="HF6" s="226"/>
      <c r="HG6" s="226"/>
      <c r="HH6" s="226"/>
      <c r="HI6" s="226"/>
      <c r="HJ6" s="226"/>
      <c r="HK6" s="226"/>
      <c r="HL6" s="226"/>
      <c r="HM6" s="226"/>
      <c r="HN6" s="226"/>
      <c r="HO6" s="226"/>
      <c r="HP6" s="226"/>
      <c r="HQ6" s="226"/>
      <c r="HR6" s="226"/>
      <c r="HS6" s="226"/>
      <c r="HT6" s="226"/>
      <c r="HU6" s="226"/>
      <c r="HV6" s="226"/>
      <c r="HW6" s="226"/>
      <c r="HX6" s="226"/>
      <c r="HY6" s="226"/>
      <c r="HZ6" s="226"/>
      <c r="IA6" s="226"/>
      <c r="IB6" s="226"/>
    </row>
    <row r="7" spans="1:236" ht="16.5" thickBot="1" x14ac:dyDescent="0.3">
      <c r="A7" s="223"/>
      <c r="B7" s="231"/>
      <c r="C7" s="231"/>
      <c r="D7" s="231"/>
      <c r="E7" s="218"/>
      <c r="F7" s="218"/>
      <c r="G7" s="218"/>
      <c r="H7" s="218"/>
      <c r="I7" s="218"/>
      <c r="J7" s="219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  <c r="DU7" s="226"/>
      <c r="DV7" s="226"/>
      <c r="DW7" s="226"/>
      <c r="DX7" s="226"/>
      <c r="DY7" s="226"/>
      <c r="DZ7" s="226"/>
      <c r="EA7" s="226"/>
      <c r="EB7" s="226"/>
      <c r="EC7" s="226"/>
      <c r="ED7" s="226"/>
      <c r="EE7" s="226"/>
      <c r="EF7" s="226"/>
      <c r="EG7" s="226"/>
      <c r="EH7" s="226"/>
      <c r="EI7" s="226"/>
      <c r="EJ7" s="226"/>
      <c r="EK7" s="226"/>
      <c r="EL7" s="226"/>
      <c r="EM7" s="226"/>
      <c r="EN7" s="226"/>
      <c r="EO7" s="226"/>
      <c r="EP7" s="226"/>
      <c r="EQ7" s="226"/>
      <c r="ER7" s="226"/>
      <c r="ES7" s="226"/>
      <c r="ET7" s="226"/>
      <c r="EU7" s="226"/>
      <c r="EV7" s="226"/>
      <c r="EW7" s="226"/>
      <c r="EX7" s="226"/>
      <c r="EY7" s="226"/>
      <c r="EZ7" s="226"/>
      <c r="FA7" s="226"/>
      <c r="FB7" s="226"/>
      <c r="FC7" s="226"/>
      <c r="FD7" s="226"/>
      <c r="FE7" s="226"/>
      <c r="FF7" s="226"/>
      <c r="FG7" s="226"/>
      <c r="FH7" s="226"/>
      <c r="FI7" s="226"/>
      <c r="FJ7" s="226"/>
      <c r="FK7" s="226"/>
      <c r="FL7" s="226"/>
      <c r="FM7" s="226"/>
      <c r="FN7" s="226"/>
      <c r="FO7" s="226"/>
      <c r="FP7" s="226"/>
      <c r="FQ7" s="226"/>
      <c r="FR7" s="226"/>
      <c r="FS7" s="226"/>
      <c r="FT7" s="226"/>
      <c r="FU7" s="226"/>
      <c r="FV7" s="226"/>
      <c r="FW7" s="226"/>
      <c r="FX7" s="226"/>
      <c r="FY7" s="226"/>
      <c r="FZ7" s="226"/>
      <c r="GA7" s="226"/>
      <c r="GB7" s="226"/>
      <c r="GC7" s="226"/>
      <c r="GD7" s="226"/>
      <c r="GE7" s="226"/>
      <c r="GF7" s="226"/>
      <c r="GG7" s="226"/>
      <c r="GH7" s="226"/>
      <c r="GI7" s="226"/>
      <c r="GJ7" s="226"/>
      <c r="GK7" s="226"/>
      <c r="GL7" s="226"/>
      <c r="GM7" s="226"/>
      <c r="GN7" s="226"/>
      <c r="GO7" s="226"/>
      <c r="GP7" s="226"/>
      <c r="GQ7" s="226"/>
      <c r="GR7" s="226"/>
      <c r="GS7" s="226"/>
      <c r="GT7" s="226"/>
      <c r="GU7" s="226"/>
      <c r="GV7" s="226"/>
      <c r="GW7" s="226"/>
      <c r="GX7" s="226"/>
      <c r="GY7" s="226"/>
      <c r="GZ7" s="226"/>
      <c r="HA7" s="226"/>
      <c r="HB7" s="226"/>
      <c r="HC7" s="226"/>
      <c r="HD7" s="226"/>
      <c r="HE7" s="226"/>
      <c r="HF7" s="226"/>
      <c r="HG7" s="226"/>
      <c r="HH7" s="226"/>
      <c r="HI7" s="226"/>
      <c r="HJ7" s="226"/>
      <c r="HK7" s="226"/>
      <c r="HL7" s="226"/>
      <c r="HM7" s="226"/>
      <c r="HN7" s="226"/>
      <c r="HO7" s="226"/>
      <c r="HP7" s="226"/>
      <c r="HQ7" s="226"/>
      <c r="HR7" s="226"/>
      <c r="HS7" s="226"/>
      <c r="HT7" s="226"/>
      <c r="HU7" s="226"/>
      <c r="HV7" s="226"/>
      <c r="HW7" s="226"/>
      <c r="HX7" s="226"/>
      <c r="HY7" s="226"/>
      <c r="HZ7" s="226"/>
      <c r="IA7" s="226"/>
      <c r="IB7" s="226"/>
    </row>
    <row r="8" spans="1:236" ht="17.25" thickTop="1" thickBot="1" x14ac:dyDescent="0.3">
      <c r="A8" s="336" t="s">
        <v>255</v>
      </c>
      <c r="B8" s="337"/>
      <c r="C8" s="232"/>
      <c r="D8" s="233"/>
    </row>
    <row r="9" spans="1:236" ht="16.5" thickTop="1" x14ac:dyDescent="0.25">
      <c r="A9" s="338"/>
      <c r="B9" s="338"/>
      <c r="C9" s="339" t="s">
        <v>256</v>
      </c>
      <c r="D9" s="341" t="s">
        <v>257</v>
      </c>
      <c r="E9" s="341" t="s">
        <v>258</v>
      </c>
      <c r="F9" s="341" t="s">
        <v>259</v>
      </c>
      <c r="G9" s="326" t="s">
        <v>260</v>
      </c>
      <c r="H9" s="326" t="s">
        <v>261</v>
      </c>
      <c r="I9" s="326" t="s">
        <v>262</v>
      </c>
      <c r="J9" s="329" t="s">
        <v>263</v>
      </c>
      <c r="K9" s="331" t="s">
        <v>295</v>
      </c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3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4"/>
      <c r="CH9" s="234"/>
      <c r="CI9" s="234"/>
      <c r="CJ9" s="234"/>
      <c r="CK9" s="234"/>
      <c r="CL9" s="234"/>
      <c r="CM9" s="234"/>
      <c r="CN9" s="234"/>
      <c r="CO9" s="234"/>
      <c r="CP9" s="234"/>
      <c r="CQ9" s="234"/>
      <c r="CR9" s="234"/>
      <c r="CS9" s="234"/>
      <c r="CT9" s="234"/>
      <c r="CU9" s="234"/>
      <c r="CV9" s="234"/>
      <c r="CW9" s="234"/>
      <c r="CX9" s="234"/>
      <c r="CY9" s="234"/>
      <c r="CZ9" s="234"/>
      <c r="DA9" s="234"/>
      <c r="DB9" s="234"/>
      <c r="DC9" s="234"/>
      <c r="DD9" s="234"/>
      <c r="DE9" s="234"/>
      <c r="DF9" s="234"/>
      <c r="DG9" s="234"/>
      <c r="DH9" s="234"/>
      <c r="DI9" s="234"/>
      <c r="DJ9" s="234"/>
      <c r="DK9" s="234"/>
      <c r="DL9" s="234"/>
      <c r="DM9" s="234"/>
      <c r="DN9" s="234"/>
      <c r="DO9" s="234"/>
      <c r="DP9" s="234"/>
      <c r="DQ9" s="234"/>
      <c r="DR9" s="234"/>
      <c r="DS9" s="234"/>
      <c r="DT9" s="234"/>
      <c r="DU9" s="234"/>
      <c r="DV9" s="234"/>
      <c r="DW9" s="234"/>
      <c r="DX9" s="234"/>
      <c r="DY9" s="234"/>
      <c r="DZ9" s="234"/>
      <c r="EA9" s="234"/>
      <c r="EB9" s="234"/>
      <c r="EC9" s="234"/>
      <c r="ED9" s="234"/>
      <c r="EE9" s="234"/>
      <c r="EF9" s="234"/>
      <c r="EG9" s="234"/>
      <c r="EH9" s="234"/>
      <c r="EI9" s="234"/>
      <c r="EJ9" s="234"/>
      <c r="EK9" s="234"/>
      <c r="EL9" s="234"/>
      <c r="EM9" s="234"/>
      <c r="EN9" s="234"/>
      <c r="EO9" s="234"/>
      <c r="EP9" s="234"/>
      <c r="EQ9" s="234"/>
      <c r="ER9" s="234"/>
      <c r="ES9" s="234"/>
      <c r="ET9" s="234"/>
      <c r="EU9" s="234"/>
      <c r="EV9" s="234"/>
      <c r="EW9" s="234"/>
      <c r="EX9" s="234"/>
      <c r="EY9" s="234"/>
      <c r="EZ9" s="234"/>
      <c r="FA9" s="234"/>
      <c r="FB9" s="234"/>
      <c r="FC9" s="234"/>
      <c r="FD9" s="234"/>
      <c r="FE9" s="234"/>
      <c r="FF9" s="234"/>
      <c r="FG9" s="234"/>
      <c r="FH9" s="234"/>
      <c r="FI9" s="234"/>
      <c r="FJ9" s="234"/>
      <c r="FK9" s="234"/>
      <c r="FL9" s="234"/>
      <c r="FM9" s="234"/>
      <c r="FN9" s="234"/>
      <c r="FO9" s="234"/>
      <c r="FP9" s="234"/>
      <c r="FQ9" s="234"/>
      <c r="FR9" s="234"/>
      <c r="FS9" s="234"/>
      <c r="FT9" s="234"/>
      <c r="FU9" s="234"/>
      <c r="FV9" s="234"/>
      <c r="FW9" s="234"/>
      <c r="FX9" s="234"/>
      <c r="FY9" s="234"/>
      <c r="FZ9" s="234"/>
      <c r="GA9" s="234"/>
      <c r="GB9" s="234"/>
      <c r="GC9" s="234"/>
      <c r="GD9" s="234"/>
      <c r="GE9" s="234"/>
      <c r="GF9" s="234"/>
      <c r="GG9" s="234"/>
      <c r="GH9" s="234"/>
      <c r="GI9" s="234"/>
      <c r="GJ9" s="234"/>
      <c r="GK9" s="234"/>
      <c r="GL9" s="234"/>
      <c r="GM9" s="234"/>
      <c r="GN9" s="234"/>
      <c r="GO9" s="234"/>
      <c r="GP9" s="234"/>
      <c r="GQ9" s="234"/>
      <c r="GR9" s="234"/>
      <c r="GS9" s="234"/>
      <c r="GT9" s="234"/>
      <c r="GU9" s="234"/>
      <c r="GV9" s="234"/>
      <c r="GW9" s="234"/>
      <c r="GX9" s="234"/>
      <c r="GY9" s="234"/>
      <c r="GZ9" s="234"/>
      <c r="HA9" s="234"/>
      <c r="HB9" s="234"/>
      <c r="HC9" s="234"/>
      <c r="HD9" s="234"/>
      <c r="HE9" s="234"/>
      <c r="HF9" s="234"/>
      <c r="HG9" s="234"/>
      <c r="HH9" s="234"/>
      <c r="HI9" s="234"/>
      <c r="HJ9" s="234"/>
      <c r="HK9" s="234"/>
      <c r="HL9" s="234"/>
      <c r="HM9" s="234"/>
      <c r="HN9" s="234"/>
      <c r="HO9" s="234"/>
      <c r="HP9" s="234"/>
      <c r="HQ9" s="234"/>
      <c r="HR9" s="234"/>
      <c r="HS9" s="234"/>
      <c r="HT9" s="234"/>
      <c r="HU9" s="234"/>
      <c r="HV9" s="234"/>
      <c r="HW9" s="234"/>
      <c r="HX9" s="234"/>
      <c r="HY9" s="234"/>
      <c r="HZ9" s="234"/>
      <c r="IA9" s="234"/>
      <c r="IB9" s="234"/>
    </row>
    <row r="10" spans="1:236" x14ac:dyDescent="0.25">
      <c r="A10" s="338"/>
      <c r="B10" s="338"/>
      <c r="C10" s="340"/>
      <c r="D10" s="342"/>
      <c r="E10" s="327"/>
      <c r="F10" s="327"/>
      <c r="G10" s="327"/>
      <c r="H10" s="327"/>
      <c r="I10" s="327"/>
      <c r="J10" s="330"/>
      <c r="K10" s="235">
        <v>30</v>
      </c>
      <c r="L10" s="235">
        <v>31</v>
      </c>
      <c r="M10" s="235">
        <v>1</v>
      </c>
      <c r="N10" s="235">
        <f t="shared" ref="N10" si="0">SUM(M10+1)</f>
        <v>2</v>
      </c>
      <c r="O10" s="235">
        <f t="shared" ref="O10:P10" si="1">SUM(N10+1)</f>
        <v>3</v>
      </c>
      <c r="P10" s="235">
        <f t="shared" si="1"/>
        <v>4</v>
      </c>
      <c r="Q10" s="235">
        <v>5</v>
      </c>
      <c r="R10" s="235">
        <f t="shared" ref="R10" si="2">SUM(Q10+1)</f>
        <v>6</v>
      </c>
      <c r="S10" s="235">
        <f t="shared" ref="S10" si="3">SUM(R10+1)</f>
        <v>7</v>
      </c>
      <c r="T10" s="235">
        <f t="shared" ref="T10" si="4">SUM(S10+1)</f>
        <v>8</v>
      </c>
      <c r="U10" s="235">
        <v>9</v>
      </c>
      <c r="V10" s="235">
        <f t="shared" ref="V10" si="5">SUM(U10+1)</f>
        <v>10</v>
      </c>
      <c r="W10" s="235">
        <f t="shared" ref="W10" si="6">SUM(V10+1)</f>
        <v>11</v>
      </c>
      <c r="X10" s="235">
        <v>12</v>
      </c>
      <c r="Y10" s="235">
        <v>13</v>
      </c>
      <c r="Z10" s="235">
        <f t="shared" ref="Z10" si="7">SUM(Y10+1)</f>
        <v>14</v>
      </c>
      <c r="AA10" s="235">
        <f t="shared" ref="AA10" si="8">SUM(Z10+1)</f>
        <v>15</v>
      </c>
      <c r="AB10" s="235">
        <v>16</v>
      </c>
      <c r="AC10" s="235">
        <f t="shared" ref="AC10" si="9">SUM(AB10+1)</f>
        <v>17</v>
      </c>
      <c r="AD10" s="235">
        <f t="shared" ref="AD10" si="10">SUM(AC10+1)</f>
        <v>18</v>
      </c>
      <c r="AE10" s="235">
        <f t="shared" ref="AE10" si="11">SUM(AD10+1)</f>
        <v>19</v>
      </c>
      <c r="AF10" s="235">
        <v>20</v>
      </c>
      <c r="AG10" s="235">
        <f t="shared" ref="AG10" si="12">SUM(AF10+1)</f>
        <v>21</v>
      </c>
      <c r="AH10" s="235">
        <f t="shared" ref="AH10" si="13">SUM(AG10+1)</f>
        <v>22</v>
      </c>
      <c r="AI10" s="235">
        <v>23</v>
      </c>
      <c r="AJ10" s="235">
        <f t="shared" ref="AJ10" si="14">SUM(AI10+1)</f>
        <v>24</v>
      </c>
      <c r="AK10" s="235">
        <f t="shared" ref="AK10" si="15">SUM(AJ10+1)</f>
        <v>25</v>
      </c>
      <c r="AL10" s="235">
        <f t="shared" ref="AL10" si="16">SUM(AK10+1)</f>
        <v>26</v>
      </c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H10" s="234"/>
      <c r="DI10" s="234"/>
      <c r="DJ10" s="234"/>
      <c r="DK10" s="234"/>
      <c r="DL10" s="234"/>
      <c r="DM10" s="234"/>
      <c r="DN10" s="234"/>
      <c r="DO10" s="234"/>
      <c r="DP10" s="234"/>
      <c r="DQ10" s="234"/>
      <c r="DR10" s="234"/>
      <c r="DS10" s="234"/>
      <c r="DT10" s="234"/>
      <c r="DU10" s="234"/>
      <c r="DV10" s="234"/>
      <c r="DW10" s="234"/>
      <c r="DX10" s="234"/>
      <c r="DY10" s="234"/>
      <c r="DZ10" s="234"/>
      <c r="EA10" s="234"/>
      <c r="EB10" s="234"/>
      <c r="EC10" s="234"/>
      <c r="ED10" s="234"/>
      <c r="EE10" s="234"/>
      <c r="EF10" s="234"/>
      <c r="EG10" s="234"/>
      <c r="EH10" s="234"/>
      <c r="EI10" s="234"/>
      <c r="EJ10" s="234"/>
      <c r="EK10" s="234"/>
      <c r="EL10" s="234"/>
      <c r="EM10" s="234"/>
      <c r="EN10" s="234"/>
      <c r="EO10" s="234"/>
      <c r="EP10" s="234"/>
      <c r="EQ10" s="234"/>
      <c r="ER10" s="234"/>
      <c r="ES10" s="234"/>
      <c r="ET10" s="234"/>
      <c r="EU10" s="234"/>
      <c r="EV10" s="234"/>
      <c r="EW10" s="234"/>
      <c r="EX10" s="234"/>
      <c r="EY10" s="234"/>
      <c r="EZ10" s="234"/>
      <c r="FA10" s="234"/>
      <c r="FB10" s="234"/>
      <c r="FC10" s="234"/>
      <c r="FD10" s="234"/>
      <c r="FE10" s="234"/>
      <c r="FF10" s="234"/>
      <c r="FG10" s="234"/>
      <c r="FH10" s="234"/>
      <c r="FI10" s="234"/>
      <c r="FJ10" s="234"/>
      <c r="FK10" s="234"/>
      <c r="FL10" s="234"/>
      <c r="FM10" s="234"/>
      <c r="FN10" s="234"/>
      <c r="FO10" s="234"/>
      <c r="FP10" s="234"/>
      <c r="FQ10" s="234"/>
      <c r="FR10" s="234"/>
      <c r="FS10" s="234"/>
      <c r="FT10" s="234"/>
      <c r="FU10" s="234"/>
      <c r="FV10" s="234"/>
      <c r="FW10" s="234"/>
      <c r="FX10" s="234"/>
      <c r="FY10" s="234"/>
      <c r="FZ10" s="234"/>
      <c r="GA10" s="234"/>
      <c r="GB10" s="234"/>
      <c r="GC10" s="234"/>
      <c r="GD10" s="234"/>
      <c r="GE10" s="234"/>
      <c r="GF10" s="234"/>
      <c r="GG10" s="234"/>
      <c r="GH10" s="234"/>
      <c r="GI10" s="234"/>
      <c r="GJ10" s="234"/>
      <c r="GK10" s="234"/>
      <c r="GL10" s="234"/>
      <c r="GM10" s="234"/>
      <c r="GN10" s="234"/>
      <c r="GO10" s="234"/>
      <c r="GP10" s="234"/>
      <c r="GQ10" s="234"/>
      <c r="GR10" s="234"/>
      <c r="GS10" s="234"/>
      <c r="GT10" s="234"/>
      <c r="GU10" s="234"/>
      <c r="GV10" s="234"/>
      <c r="GW10" s="234"/>
      <c r="GX10" s="234"/>
      <c r="GY10" s="234"/>
      <c r="GZ10" s="234"/>
      <c r="HA10" s="234"/>
      <c r="HB10" s="234"/>
      <c r="HC10" s="234"/>
      <c r="HD10" s="234"/>
      <c r="HE10" s="234"/>
      <c r="HF10" s="234"/>
      <c r="HG10" s="234"/>
      <c r="HH10" s="234"/>
      <c r="HI10" s="234"/>
      <c r="HJ10" s="234"/>
      <c r="HK10" s="234"/>
      <c r="HL10" s="234"/>
      <c r="HM10" s="234"/>
      <c r="HN10" s="234"/>
      <c r="HO10" s="234"/>
      <c r="HP10" s="234"/>
      <c r="HQ10" s="234"/>
      <c r="HR10" s="234"/>
      <c r="HS10" s="234"/>
      <c r="HT10" s="234"/>
      <c r="HU10" s="234"/>
      <c r="HV10" s="234"/>
      <c r="HW10" s="234"/>
      <c r="HX10" s="234"/>
      <c r="HY10" s="234"/>
      <c r="HZ10" s="234"/>
      <c r="IA10" s="234"/>
      <c r="IB10" s="234"/>
    </row>
    <row r="11" spans="1:236" x14ac:dyDescent="0.25">
      <c r="A11" s="338"/>
      <c r="B11" s="338"/>
      <c r="C11" s="340"/>
      <c r="D11" s="342"/>
      <c r="E11" s="327"/>
      <c r="F11" s="327"/>
      <c r="G11" s="327"/>
      <c r="H11" s="327"/>
      <c r="I11" s="328"/>
      <c r="J11" s="330"/>
      <c r="K11" s="236" t="s">
        <v>264</v>
      </c>
      <c r="L11" s="236" t="s">
        <v>265</v>
      </c>
      <c r="M11" s="236" t="s">
        <v>266</v>
      </c>
      <c r="N11" s="236" t="s">
        <v>267</v>
      </c>
      <c r="O11" s="236" t="s">
        <v>264</v>
      </c>
      <c r="P11" s="237" t="s">
        <v>269</v>
      </c>
      <c r="Q11" s="237" t="s">
        <v>268</v>
      </c>
      <c r="R11" s="236" t="s">
        <v>264</v>
      </c>
      <c r="S11" s="236" t="s">
        <v>265</v>
      </c>
      <c r="T11" s="236" t="s">
        <v>266</v>
      </c>
      <c r="U11" s="236" t="s">
        <v>267</v>
      </c>
      <c r="V11" s="236" t="s">
        <v>264</v>
      </c>
      <c r="W11" s="237" t="s">
        <v>269</v>
      </c>
      <c r="X11" s="237" t="s">
        <v>268</v>
      </c>
      <c r="Y11" s="236" t="s">
        <v>264</v>
      </c>
      <c r="Z11" s="236" t="s">
        <v>265</v>
      </c>
      <c r="AA11" s="236" t="s">
        <v>266</v>
      </c>
      <c r="AB11" s="236" t="s">
        <v>267</v>
      </c>
      <c r="AC11" s="236" t="s">
        <v>264</v>
      </c>
      <c r="AD11" s="237" t="s">
        <v>269</v>
      </c>
      <c r="AE11" s="237" t="s">
        <v>268</v>
      </c>
      <c r="AF11" s="236" t="s">
        <v>264</v>
      </c>
      <c r="AG11" s="236" t="s">
        <v>265</v>
      </c>
      <c r="AH11" s="236" t="s">
        <v>266</v>
      </c>
      <c r="AI11" s="236" t="s">
        <v>267</v>
      </c>
      <c r="AJ11" s="236" t="s">
        <v>264</v>
      </c>
      <c r="AK11" s="237" t="s">
        <v>269</v>
      </c>
      <c r="AL11" s="237" t="s">
        <v>268</v>
      </c>
    </row>
    <row r="12" spans="1:236" s="245" customFormat="1" x14ac:dyDescent="0.25">
      <c r="A12" s="334" t="s">
        <v>270</v>
      </c>
      <c r="B12" s="334"/>
      <c r="C12" s="238" t="s">
        <v>271</v>
      </c>
      <c r="D12" s="239" t="s">
        <v>272</v>
      </c>
      <c r="E12" s="240">
        <v>0.24</v>
      </c>
      <c r="F12" s="241">
        <v>5000</v>
      </c>
      <c r="G12" s="241">
        <f>H12*F12*E12</f>
        <v>24000</v>
      </c>
      <c r="H12" s="242">
        <f>SUM(K12:AL12)</f>
        <v>20</v>
      </c>
      <c r="I12" s="242">
        <v>28.8</v>
      </c>
      <c r="J12" s="243">
        <f>G12/1000*I12</f>
        <v>691.2</v>
      </c>
      <c r="K12" s="244"/>
      <c r="L12" s="244"/>
      <c r="M12" s="244">
        <v>1</v>
      </c>
      <c r="N12" s="244">
        <v>1</v>
      </c>
      <c r="O12" s="244">
        <v>1</v>
      </c>
      <c r="P12" s="343">
        <v>1</v>
      </c>
      <c r="Q12" s="344"/>
      <c r="R12" s="244">
        <v>1</v>
      </c>
      <c r="S12" s="244">
        <v>1</v>
      </c>
      <c r="T12" s="244">
        <v>1</v>
      </c>
      <c r="U12" s="244">
        <v>1</v>
      </c>
      <c r="V12" s="244">
        <v>1</v>
      </c>
      <c r="W12" s="343">
        <v>1</v>
      </c>
      <c r="X12" s="344"/>
      <c r="Y12" s="244">
        <v>1</v>
      </c>
      <c r="Z12" s="244">
        <v>1</v>
      </c>
      <c r="AA12" s="244">
        <v>1</v>
      </c>
      <c r="AB12" s="244">
        <v>1</v>
      </c>
      <c r="AC12" s="244">
        <v>1</v>
      </c>
      <c r="AD12" s="343">
        <v>1</v>
      </c>
      <c r="AE12" s="344"/>
      <c r="AF12" s="244">
        <v>1</v>
      </c>
      <c r="AG12" s="244">
        <v>1</v>
      </c>
      <c r="AH12" s="244">
        <v>1</v>
      </c>
      <c r="AI12" s="244">
        <v>1</v>
      </c>
      <c r="AJ12" s="244"/>
      <c r="AK12" s="237"/>
      <c r="AL12" s="237"/>
    </row>
    <row r="13" spans="1:236" s="245" customFormat="1" x14ac:dyDescent="0.25">
      <c r="A13" s="334" t="s">
        <v>273</v>
      </c>
      <c r="B13" s="334"/>
      <c r="C13" s="238" t="s">
        <v>274</v>
      </c>
      <c r="D13" s="239" t="s">
        <v>272</v>
      </c>
      <c r="E13" s="240">
        <v>0.26</v>
      </c>
      <c r="F13" s="246">
        <v>5000</v>
      </c>
      <c r="G13" s="241">
        <f>H13*F13*E13</f>
        <v>15600</v>
      </c>
      <c r="H13" s="242">
        <f>SUM(K13:AL13)</f>
        <v>12</v>
      </c>
      <c r="I13" s="242">
        <v>26</v>
      </c>
      <c r="J13" s="243">
        <f>G13/1000*I13</f>
        <v>405.59999999999997</v>
      </c>
      <c r="K13" s="244"/>
      <c r="L13" s="244"/>
      <c r="M13" s="244">
        <v>1</v>
      </c>
      <c r="N13" s="244">
        <v>1</v>
      </c>
      <c r="O13" s="244">
        <v>1</v>
      </c>
      <c r="P13" s="343">
        <v>1</v>
      </c>
      <c r="Q13" s="344"/>
      <c r="R13" s="244">
        <v>1</v>
      </c>
      <c r="S13" s="244">
        <v>1</v>
      </c>
      <c r="T13" s="244">
        <v>1</v>
      </c>
      <c r="U13" s="244">
        <v>1</v>
      </c>
      <c r="V13" s="244">
        <v>1</v>
      </c>
      <c r="W13" s="343">
        <v>1</v>
      </c>
      <c r="X13" s="344"/>
      <c r="Y13" s="244">
        <v>1</v>
      </c>
      <c r="Z13" s="244">
        <v>1</v>
      </c>
      <c r="AA13" s="244"/>
      <c r="AB13" s="244"/>
      <c r="AC13" s="244"/>
      <c r="AD13" s="237"/>
      <c r="AE13" s="237"/>
      <c r="AF13" s="244"/>
      <c r="AG13" s="244"/>
      <c r="AH13" s="244"/>
      <c r="AI13" s="244"/>
      <c r="AJ13" s="244"/>
      <c r="AK13" s="237"/>
      <c r="AL13" s="237"/>
    </row>
    <row r="14" spans="1:236" s="245" customFormat="1" x14ac:dyDescent="0.25">
      <c r="A14" s="335" t="s">
        <v>298</v>
      </c>
      <c r="B14" s="335"/>
      <c r="C14" s="305" t="s">
        <v>274</v>
      </c>
      <c r="D14" s="306" t="s">
        <v>272</v>
      </c>
      <c r="E14" s="307">
        <v>0.20649999999999999</v>
      </c>
      <c r="F14" s="308">
        <v>5000</v>
      </c>
      <c r="G14" s="308">
        <f>H14*F14*E14</f>
        <v>8260</v>
      </c>
      <c r="H14" s="309">
        <f>SUM(K14:AL14)</f>
        <v>8</v>
      </c>
      <c r="I14" s="309">
        <v>26</v>
      </c>
      <c r="J14" s="310">
        <f>G14/1000*I14</f>
        <v>214.76</v>
      </c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>
        <v>1</v>
      </c>
      <c r="AB14" s="311">
        <v>1</v>
      </c>
      <c r="AC14" s="311">
        <v>1</v>
      </c>
      <c r="AD14" s="345">
        <v>1</v>
      </c>
      <c r="AE14" s="346"/>
      <c r="AF14" s="311">
        <v>1</v>
      </c>
      <c r="AG14" s="311">
        <v>1</v>
      </c>
      <c r="AH14" s="311">
        <v>1</v>
      </c>
      <c r="AI14" s="311">
        <v>1</v>
      </c>
      <c r="AJ14" s="311"/>
      <c r="AK14" s="311"/>
      <c r="AL14" s="311"/>
    </row>
    <row r="15" spans="1:236" x14ac:dyDescent="0.25">
      <c r="A15" s="228"/>
      <c r="B15" s="228"/>
      <c r="C15" s="220"/>
      <c r="D15" s="220"/>
      <c r="E15" s="220"/>
      <c r="F15" s="220"/>
      <c r="G15" s="247">
        <f>SUM(G12:G14)</f>
        <v>47860</v>
      </c>
      <c r="H15" s="220"/>
      <c r="I15" s="220"/>
      <c r="J15" s="248">
        <f>SUM(J12:J14)</f>
        <v>1311.56</v>
      </c>
    </row>
    <row r="16" spans="1:236" ht="16.5" thickBot="1" x14ac:dyDescent="0.3">
      <c r="A16" s="228"/>
      <c r="B16" s="228"/>
      <c r="C16" s="220"/>
      <c r="D16" s="220"/>
      <c r="E16" s="220"/>
      <c r="F16" s="220"/>
      <c r="G16" s="247"/>
      <c r="H16" s="220"/>
      <c r="I16" s="220"/>
      <c r="J16" s="248"/>
    </row>
    <row r="17" spans="1:235" ht="17.25" thickTop="1" thickBot="1" x14ac:dyDescent="0.3">
      <c r="A17" s="337" t="s">
        <v>275</v>
      </c>
      <c r="B17" s="351"/>
      <c r="C17" s="221"/>
      <c r="D17" s="220"/>
      <c r="E17" s="220"/>
      <c r="F17" s="220"/>
      <c r="G17" s="249"/>
      <c r="J17" s="250"/>
    </row>
    <row r="18" spans="1:235" ht="16.5" thickTop="1" x14ac:dyDescent="0.25">
      <c r="A18" s="352"/>
      <c r="B18" s="353"/>
      <c r="C18" s="251" t="s">
        <v>260</v>
      </c>
      <c r="D18" s="252" t="s">
        <v>263</v>
      </c>
      <c r="E18" s="252" t="s">
        <v>276</v>
      </c>
      <c r="F18" s="251" t="s">
        <v>277</v>
      </c>
      <c r="G18" s="220"/>
      <c r="J18" s="253"/>
    </row>
    <row r="19" spans="1:235" s="257" customFormat="1" x14ac:dyDescent="0.25">
      <c r="A19" s="354" t="str">
        <f>A12</f>
        <v>investor.bg/news/imoti</v>
      </c>
      <c r="B19" s="354"/>
      <c r="C19" s="254">
        <f>G12</f>
        <v>24000</v>
      </c>
      <c r="D19" s="255">
        <f>J12</f>
        <v>691.2</v>
      </c>
      <c r="E19" s="256">
        <v>0.35</v>
      </c>
      <c r="F19" s="255">
        <f>D19*(1-E19)</f>
        <v>449.28000000000003</v>
      </c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  <c r="DU19" s="224"/>
      <c r="DV19" s="224"/>
      <c r="DW19" s="224"/>
      <c r="DX19" s="224"/>
      <c r="DY19" s="224"/>
      <c r="DZ19" s="224"/>
      <c r="EA19" s="224"/>
      <c r="EB19" s="224"/>
      <c r="EC19" s="224"/>
      <c r="ED19" s="224"/>
      <c r="EE19" s="224"/>
      <c r="EF19" s="224"/>
      <c r="EG19" s="224"/>
      <c r="EH19" s="224"/>
      <c r="EI19" s="224"/>
      <c r="EJ19" s="224"/>
      <c r="EK19" s="224"/>
      <c r="EL19" s="224"/>
      <c r="EM19" s="224"/>
      <c r="EN19" s="224"/>
      <c r="EO19" s="224"/>
      <c r="EP19" s="224"/>
      <c r="EQ19" s="224"/>
      <c r="ER19" s="224"/>
      <c r="ES19" s="224"/>
      <c r="ET19" s="224"/>
      <c r="EU19" s="224"/>
      <c r="EV19" s="224"/>
      <c r="EW19" s="224"/>
      <c r="EX19" s="224"/>
      <c r="EY19" s="224"/>
      <c r="EZ19" s="224"/>
      <c r="FA19" s="224"/>
      <c r="FB19" s="224"/>
      <c r="FC19" s="224"/>
      <c r="FD19" s="224"/>
      <c r="FE19" s="224"/>
      <c r="FF19" s="224"/>
      <c r="FG19" s="224"/>
      <c r="FH19" s="224"/>
      <c r="FI19" s="224"/>
      <c r="FJ19" s="224"/>
      <c r="FK19" s="224"/>
      <c r="FL19" s="224"/>
      <c r="FM19" s="224"/>
      <c r="FN19" s="224"/>
      <c r="FO19" s="224"/>
      <c r="FP19" s="224"/>
      <c r="FQ19" s="224"/>
      <c r="FR19" s="224"/>
      <c r="FS19" s="224"/>
      <c r="FT19" s="224"/>
      <c r="FU19" s="224"/>
      <c r="FV19" s="224"/>
      <c r="FW19" s="224"/>
      <c r="FX19" s="224"/>
      <c r="FY19" s="224"/>
      <c r="FZ19" s="224"/>
      <c r="GA19" s="224"/>
      <c r="GB19" s="224"/>
      <c r="GC19" s="224"/>
      <c r="GD19" s="224"/>
      <c r="GE19" s="224"/>
      <c r="GF19" s="224"/>
      <c r="GG19" s="224"/>
      <c r="GH19" s="224"/>
      <c r="GI19" s="224"/>
      <c r="GJ19" s="224"/>
      <c r="GK19" s="224"/>
      <c r="GL19" s="224"/>
      <c r="GM19" s="224"/>
      <c r="GN19" s="224"/>
      <c r="GO19" s="224"/>
      <c r="GP19" s="224"/>
      <c r="GQ19" s="224"/>
      <c r="GR19" s="224"/>
      <c r="GS19" s="224"/>
      <c r="GT19" s="224"/>
      <c r="GU19" s="224"/>
      <c r="GV19" s="224"/>
      <c r="GW19" s="224"/>
      <c r="GX19" s="224"/>
      <c r="GY19" s="224"/>
      <c r="GZ19" s="224"/>
      <c r="HA19" s="224"/>
      <c r="HB19" s="224"/>
      <c r="HC19" s="224"/>
      <c r="HD19" s="224"/>
      <c r="HE19" s="224"/>
      <c r="HF19" s="224"/>
      <c r="HG19" s="224"/>
      <c r="HH19" s="224"/>
      <c r="HI19" s="224"/>
      <c r="HJ19" s="224"/>
      <c r="HK19" s="224"/>
      <c r="HL19" s="224"/>
      <c r="HM19" s="224"/>
      <c r="HN19" s="224"/>
      <c r="HO19" s="224"/>
      <c r="HP19" s="224"/>
      <c r="HQ19" s="224"/>
      <c r="HR19" s="224"/>
      <c r="HS19" s="224"/>
      <c r="HT19" s="224"/>
      <c r="HU19" s="224"/>
      <c r="HV19" s="224"/>
      <c r="HW19" s="224"/>
      <c r="HX19" s="224"/>
      <c r="HY19" s="224"/>
      <c r="HZ19" s="224"/>
      <c r="IA19" s="224"/>
    </row>
    <row r="20" spans="1:235" s="257" customFormat="1" x14ac:dyDescent="0.25">
      <c r="A20" s="355" t="str">
        <f>A14</f>
        <v>dnevnik.bg/biznes/imoti*</v>
      </c>
      <c r="B20" s="355"/>
      <c r="C20" s="254">
        <f>G13</f>
        <v>15600</v>
      </c>
      <c r="D20" s="255">
        <f>J13</f>
        <v>405.59999999999997</v>
      </c>
      <c r="E20" s="256">
        <v>0.27</v>
      </c>
      <c r="F20" s="255">
        <f>D20*(1-E20)</f>
        <v>296.08799999999997</v>
      </c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  <c r="DB20" s="224"/>
      <c r="DC20" s="224"/>
      <c r="DD20" s="224"/>
      <c r="DE20" s="224"/>
      <c r="DF20" s="224"/>
      <c r="DG20" s="224"/>
      <c r="DH20" s="224"/>
      <c r="DI20" s="224"/>
      <c r="DJ20" s="224"/>
      <c r="DK20" s="224"/>
      <c r="DL20" s="224"/>
      <c r="DM20" s="224"/>
      <c r="DN20" s="224"/>
      <c r="DO20" s="224"/>
      <c r="DP20" s="224"/>
      <c r="DQ20" s="224"/>
      <c r="DR20" s="224"/>
      <c r="DS20" s="224"/>
      <c r="DT20" s="224"/>
      <c r="DU20" s="224"/>
      <c r="DV20" s="224"/>
      <c r="DW20" s="224"/>
      <c r="DX20" s="224"/>
      <c r="DY20" s="224"/>
      <c r="DZ20" s="224"/>
      <c r="EA20" s="224"/>
      <c r="EB20" s="224"/>
      <c r="EC20" s="224"/>
      <c r="ED20" s="224"/>
      <c r="EE20" s="224"/>
      <c r="EF20" s="224"/>
      <c r="EG20" s="224"/>
      <c r="EH20" s="224"/>
      <c r="EI20" s="224"/>
      <c r="EJ20" s="224"/>
      <c r="EK20" s="224"/>
      <c r="EL20" s="224"/>
      <c r="EM20" s="224"/>
      <c r="EN20" s="224"/>
      <c r="EO20" s="224"/>
      <c r="EP20" s="224"/>
      <c r="EQ20" s="224"/>
      <c r="ER20" s="224"/>
      <c r="ES20" s="224"/>
      <c r="ET20" s="224"/>
      <c r="EU20" s="224"/>
      <c r="EV20" s="224"/>
      <c r="EW20" s="224"/>
      <c r="EX20" s="224"/>
      <c r="EY20" s="224"/>
      <c r="EZ20" s="224"/>
      <c r="FA20" s="224"/>
      <c r="FB20" s="224"/>
      <c r="FC20" s="224"/>
      <c r="FD20" s="224"/>
      <c r="FE20" s="224"/>
      <c r="FF20" s="224"/>
      <c r="FG20" s="224"/>
      <c r="FH20" s="224"/>
      <c r="FI20" s="224"/>
      <c r="FJ20" s="224"/>
      <c r="FK20" s="224"/>
      <c r="FL20" s="224"/>
      <c r="FM20" s="224"/>
      <c r="FN20" s="224"/>
      <c r="FO20" s="224"/>
      <c r="FP20" s="224"/>
      <c r="FQ20" s="224"/>
      <c r="FR20" s="224"/>
      <c r="FS20" s="224"/>
      <c r="FT20" s="224"/>
      <c r="FU20" s="224"/>
      <c r="FV20" s="224"/>
      <c r="FW20" s="224"/>
      <c r="FX20" s="224"/>
      <c r="FY20" s="224"/>
      <c r="FZ20" s="224"/>
      <c r="GA20" s="224"/>
      <c r="GB20" s="224"/>
      <c r="GC20" s="224"/>
      <c r="GD20" s="224"/>
      <c r="GE20" s="224"/>
      <c r="GF20" s="224"/>
      <c r="GG20" s="224"/>
      <c r="GH20" s="224"/>
      <c r="GI20" s="224"/>
      <c r="GJ20" s="224"/>
      <c r="GK20" s="224"/>
      <c r="GL20" s="224"/>
      <c r="GM20" s="224"/>
      <c r="GN20" s="224"/>
      <c r="GO20" s="224"/>
      <c r="GP20" s="224"/>
      <c r="GQ20" s="224"/>
      <c r="GR20" s="224"/>
      <c r="GS20" s="224"/>
      <c r="GT20" s="224"/>
      <c r="GU20" s="224"/>
      <c r="GV20" s="224"/>
      <c r="GW20" s="224"/>
      <c r="GX20" s="224"/>
      <c r="GY20" s="224"/>
      <c r="GZ20" s="224"/>
      <c r="HA20" s="224"/>
      <c r="HB20" s="224"/>
      <c r="HC20" s="224"/>
      <c r="HD20" s="224"/>
      <c r="HE20" s="224"/>
      <c r="HF20" s="224"/>
      <c r="HG20" s="224"/>
      <c r="HH20" s="224"/>
      <c r="HI20" s="224"/>
      <c r="HJ20" s="224"/>
      <c r="HK20" s="224"/>
      <c r="HL20" s="224"/>
      <c r="HM20" s="224"/>
      <c r="HN20" s="224"/>
      <c r="HO20" s="224"/>
      <c r="HP20" s="224"/>
      <c r="HQ20" s="224"/>
      <c r="HR20" s="224"/>
      <c r="HS20" s="224"/>
      <c r="HT20" s="224"/>
      <c r="HU20" s="224"/>
      <c r="HV20" s="224"/>
      <c r="HW20" s="224"/>
      <c r="HX20" s="224"/>
      <c r="HY20" s="224"/>
      <c r="HZ20" s="224"/>
      <c r="IA20" s="224"/>
    </row>
    <row r="21" spans="1:235" x14ac:dyDescent="0.25">
      <c r="A21" s="356" t="s">
        <v>278</v>
      </c>
      <c r="B21" s="356"/>
      <c r="C21" s="258">
        <f>SUM(C19:C20)</f>
        <v>39600</v>
      </c>
      <c r="D21" s="259">
        <f>SUM(D19:D20)</f>
        <v>1096.8</v>
      </c>
      <c r="E21" s="260"/>
      <c r="F21" s="261">
        <f>SUM(F19:F20)</f>
        <v>745.36799999999994</v>
      </c>
      <c r="G21" s="262"/>
    </row>
    <row r="22" spans="1:235" x14ac:dyDescent="0.25">
      <c r="A22" s="222"/>
      <c r="B22" s="222"/>
      <c r="C22" s="263"/>
      <c r="D22" s="264"/>
      <c r="E22" s="263"/>
      <c r="F22" s="265"/>
      <c r="G22" s="266"/>
    </row>
    <row r="23" spans="1:235" x14ac:dyDescent="0.25">
      <c r="F23" s="267"/>
      <c r="J23" s="268"/>
    </row>
    <row r="24" spans="1:235" x14ac:dyDescent="0.25">
      <c r="A24" s="350" t="s">
        <v>299</v>
      </c>
      <c r="B24" s="350"/>
      <c r="C24" s="350"/>
      <c r="F24" s="269"/>
    </row>
  </sheetData>
  <mergeCells count="29">
    <mergeCell ref="A24:C24"/>
    <mergeCell ref="P13:Q13"/>
    <mergeCell ref="W13:X13"/>
    <mergeCell ref="P12:Q12"/>
    <mergeCell ref="W12:X12"/>
    <mergeCell ref="A17:B18"/>
    <mergeCell ref="A19:B19"/>
    <mergeCell ref="A20:B20"/>
    <mergeCell ref="A21:B21"/>
    <mergeCell ref="B6:D6"/>
    <mergeCell ref="A1:B1"/>
    <mergeCell ref="B3:D3"/>
    <mergeCell ref="B4:D4"/>
    <mergeCell ref="B5:D5"/>
    <mergeCell ref="I9:I11"/>
    <mergeCell ref="J9:J11"/>
    <mergeCell ref="K9:AL9"/>
    <mergeCell ref="A12:B12"/>
    <mergeCell ref="A14:B14"/>
    <mergeCell ref="A8:B11"/>
    <mergeCell ref="C9:C11"/>
    <mergeCell ref="D9:D11"/>
    <mergeCell ref="E9:E11"/>
    <mergeCell ref="F9:F11"/>
    <mergeCell ref="G9:G11"/>
    <mergeCell ref="AD12:AE12"/>
    <mergeCell ref="AD14:AE14"/>
    <mergeCell ref="H9:H11"/>
    <mergeCell ref="A13:B13"/>
  </mergeCells>
  <dataValidations count="1">
    <dataValidation allowBlank="1" showInputMessage="1" showErrorMessage="1" promptTitle="Телевизия" prompt="ТВ канал" sqref="C8:C9 JD8:JD9 SZ8:SZ9 ACV8:ACV9 AMR8:AMR9 AWN8:AWN9 BGJ8:BGJ9 BQF8:BQF9 CAB8:CAB9 CJX8:CJX9 CTT8:CTT9 DDP8:DDP9 DNL8:DNL9 DXH8:DXH9 EHD8:EHD9 EQZ8:EQZ9 FAV8:FAV9 FKR8:FKR9 FUN8:FUN9 GEJ8:GEJ9 GOF8:GOF9 GYB8:GYB9 HHX8:HHX9 HRT8:HRT9 IBP8:IBP9 ILL8:ILL9 IVH8:IVH9 JFD8:JFD9 JOZ8:JOZ9 JYV8:JYV9 KIR8:KIR9 KSN8:KSN9 LCJ8:LCJ9 LMF8:LMF9 LWB8:LWB9 MFX8:MFX9 MPT8:MPT9 MZP8:MZP9 NJL8:NJL9 NTH8:NTH9 ODD8:ODD9 OMZ8:OMZ9 OWV8:OWV9 PGR8:PGR9 PQN8:PQN9 QAJ8:QAJ9 QKF8:QKF9 QUB8:QUB9 RDX8:RDX9 RNT8:RNT9 RXP8:RXP9 SHL8:SHL9 SRH8:SRH9 TBD8:TBD9 TKZ8:TKZ9 TUV8:TUV9 UER8:UER9 UON8:UON9 UYJ8:UYJ9 VIF8:VIF9 VSB8:VSB9 WBX8:WBX9 WLT8:WLT9 WVP8:WVP9 C65545:C65546 JD65545:JD65546 SZ65545:SZ65546 ACV65545:ACV65546 AMR65545:AMR65546 AWN65545:AWN65546 BGJ65545:BGJ65546 BQF65545:BQF65546 CAB65545:CAB65546 CJX65545:CJX65546 CTT65545:CTT65546 DDP65545:DDP65546 DNL65545:DNL65546 DXH65545:DXH65546 EHD65545:EHD65546 EQZ65545:EQZ65546 FAV65545:FAV65546 FKR65545:FKR65546 FUN65545:FUN65546 GEJ65545:GEJ65546 GOF65545:GOF65546 GYB65545:GYB65546 HHX65545:HHX65546 HRT65545:HRT65546 IBP65545:IBP65546 ILL65545:ILL65546 IVH65545:IVH65546 JFD65545:JFD65546 JOZ65545:JOZ65546 JYV65545:JYV65546 KIR65545:KIR65546 KSN65545:KSN65546 LCJ65545:LCJ65546 LMF65545:LMF65546 LWB65545:LWB65546 MFX65545:MFX65546 MPT65545:MPT65546 MZP65545:MZP65546 NJL65545:NJL65546 NTH65545:NTH65546 ODD65545:ODD65546 OMZ65545:OMZ65546 OWV65545:OWV65546 PGR65545:PGR65546 PQN65545:PQN65546 QAJ65545:QAJ65546 QKF65545:QKF65546 QUB65545:QUB65546 RDX65545:RDX65546 RNT65545:RNT65546 RXP65545:RXP65546 SHL65545:SHL65546 SRH65545:SRH65546 TBD65545:TBD65546 TKZ65545:TKZ65546 TUV65545:TUV65546 UER65545:UER65546 UON65545:UON65546 UYJ65545:UYJ65546 VIF65545:VIF65546 VSB65545:VSB65546 WBX65545:WBX65546 WLT65545:WLT65546 WVP65545:WVP65546 C131081:C131082 JD131081:JD131082 SZ131081:SZ131082 ACV131081:ACV131082 AMR131081:AMR131082 AWN131081:AWN131082 BGJ131081:BGJ131082 BQF131081:BQF131082 CAB131081:CAB131082 CJX131081:CJX131082 CTT131081:CTT131082 DDP131081:DDP131082 DNL131081:DNL131082 DXH131081:DXH131082 EHD131081:EHD131082 EQZ131081:EQZ131082 FAV131081:FAV131082 FKR131081:FKR131082 FUN131081:FUN131082 GEJ131081:GEJ131082 GOF131081:GOF131082 GYB131081:GYB131082 HHX131081:HHX131082 HRT131081:HRT131082 IBP131081:IBP131082 ILL131081:ILL131082 IVH131081:IVH131082 JFD131081:JFD131082 JOZ131081:JOZ131082 JYV131081:JYV131082 KIR131081:KIR131082 KSN131081:KSN131082 LCJ131081:LCJ131082 LMF131081:LMF131082 LWB131081:LWB131082 MFX131081:MFX131082 MPT131081:MPT131082 MZP131081:MZP131082 NJL131081:NJL131082 NTH131081:NTH131082 ODD131081:ODD131082 OMZ131081:OMZ131082 OWV131081:OWV131082 PGR131081:PGR131082 PQN131081:PQN131082 QAJ131081:QAJ131082 QKF131081:QKF131082 QUB131081:QUB131082 RDX131081:RDX131082 RNT131081:RNT131082 RXP131081:RXP131082 SHL131081:SHL131082 SRH131081:SRH131082 TBD131081:TBD131082 TKZ131081:TKZ131082 TUV131081:TUV131082 UER131081:UER131082 UON131081:UON131082 UYJ131081:UYJ131082 VIF131081:VIF131082 VSB131081:VSB131082 WBX131081:WBX131082 WLT131081:WLT131082 WVP131081:WVP131082 C196617:C196618 JD196617:JD196618 SZ196617:SZ196618 ACV196617:ACV196618 AMR196617:AMR196618 AWN196617:AWN196618 BGJ196617:BGJ196618 BQF196617:BQF196618 CAB196617:CAB196618 CJX196617:CJX196618 CTT196617:CTT196618 DDP196617:DDP196618 DNL196617:DNL196618 DXH196617:DXH196618 EHD196617:EHD196618 EQZ196617:EQZ196618 FAV196617:FAV196618 FKR196617:FKR196618 FUN196617:FUN196618 GEJ196617:GEJ196618 GOF196617:GOF196618 GYB196617:GYB196618 HHX196617:HHX196618 HRT196617:HRT196618 IBP196617:IBP196618 ILL196617:ILL196618 IVH196617:IVH196618 JFD196617:JFD196618 JOZ196617:JOZ196618 JYV196617:JYV196618 KIR196617:KIR196618 KSN196617:KSN196618 LCJ196617:LCJ196618 LMF196617:LMF196618 LWB196617:LWB196618 MFX196617:MFX196618 MPT196617:MPT196618 MZP196617:MZP196618 NJL196617:NJL196618 NTH196617:NTH196618 ODD196617:ODD196618 OMZ196617:OMZ196618 OWV196617:OWV196618 PGR196617:PGR196618 PQN196617:PQN196618 QAJ196617:QAJ196618 QKF196617:QKF196618 QUB196617:QUB196618 RDX196617:RDX196618 RNT196617:RNT196618 RXP196617:RXP196618 SHL196617:SHL196618 SRH196617:SRH196618 TBD196617:TBD196618 TKZ196617:TKZ196618 TUV196617:TUV196618 UER196617:UER196618 UON196617:UON196618 UYJ196617:UYJ196618 VIF196617:VIF196618 VSB196617:VSB196618 WBX196617:WBX196618 WLT196617:WLT196618 WVP196617:WVP196618 C262153:C262154 JD262153:JD262154 SZ262153:SZ262154 ACV262153:ACV262154 AMR262153:AMR262154 AWN262153:AWN262154 BGJ262153:BGJ262154 BQF262153:BQF262154 CAB262153:CAB262154 CJX262153:CJX262154 CTT262153:CTT262154 DDP262153:DDP262154 DNL262153:DNL262154 DXH262153:DXH262154 EHD262153:EHD262154 EQZ262153:EQZ262154 FAV262153:FAV262154 FKR262153:FKR262154 FUN262153:FUN262154 GEJ262153:GEJ262154 GOF262153:GOF262154 GYB262153:GYB262154 HHX262153:HHX262154 HRT262153:HRT262154 IBP262153:IBP262154 ILL262153:ILL262154 IVH262153:IVH262154 JFD262153:JFD262154 JOZ262153:JOZ262154 JYV262153:JYV262154 KIR262153:KIR262154 KSN262153:KSN262154 LCJ262153:LCJ262154 LMF262153:LMF262154 LWB262153:LWB262154 MFX262153:MFX262154 MPT262153:MPT262154 MZP262153:MZP262154 NJL262153:NJL262154 NTH262153:NTH262154 ODD262153:ODD262154 OMZ262153:OMZ262154 OWV262153:OWV262154 PGR262153:PGR262154 PQN262153:PQN262154 QAJ262153:QAJ262154 QKF262153:QKF262154 QUB262153:QUB262154 RDX262153:RDX262154 RNT262153:RNT262154 RXP262153:RXP262154 SHL262153:SHL262154 SRH262153:SRH262154 TBD262153:TBD262154 TKZ262153:TKZ262154 TUV262153:TUV262154 UER262153:UER262154 UON262153:UON262154 UYJ262153:UYJ262154 VIF262153:VIF262154 VSB262153:VSB262154 WBX262153:WBX262154 WLT262153:WLT262154 WVP262153:WVP262154 C327689:C327690 JD327689:JD327690 SZ327689:SZ327690 ACV327689:ACV327690 AMR327689:AMR327690 AWN327689:AWN327690 BGJ327689:BGJ327690 BQF327689:BQF327690 CAB327689:CAB327690 CJX327689:CJX327690 CTT327689:CTT327690 DDP327689:DDP327690 DNL327689:DNL327690 DXH327689:DXH327690 EHD327689:EHD327690 EQZ327689:EQZ327690 FAV327689:FAV327690 FKR327689:FKR327690 FUN327689:FUN327690 GEJ327689:GEJ327690 GOF327689:GOF327690 GYB327689:GYB327690 HHX327689:HHX327690 HRT327689:HRT327690 IBP327689:IBP327690 ILL327689:ILL327690 IVH327689:IVH327690 JFD327689:JFD327690 JOZ327689:JOZ327690 JYV327689:JYV327690 KIR327689:KIR327690 KSN327689:KSN327690 LCJ327689:LCJ327690 LMF327689:LMF327690 LWB327689:LWB327690 MFX327689:MFX327690 MPT327689:MPT327690 MZP327689:MZP327690 NJL327689:NJL327690 NTH327689:NTH327690 ODD327689:ODD327690 OMZ327689:OMZ327690 OWV327689:OWV327690 PGR327689:PGR327690 PQN327689:PQN327690 QAJ327689:QAJ327690 QKF327689:QKF327690 QUB327689:QUB327690 RDX327689:RDX327690 RNT327689:RNT327690 RXP327689:RXP327690 SHL327689:SHL327690 SRH327689:SRH327690 TBD327689:TBD327690 TKZ327689:TKZ327690 TUV327689:TUV327690 UER327689:UER327690 UON327689:UON327690 UYJ327689:UYJ327690 VIF327689:VIF327690 VSB327689:VSB327690 WBX327689:WBX327690 WLT327689:WLT327690 WVP327689:WVP327690 C393225:C393226 JD393225:JD393226 SZ393225:SZ393226 ACV393225:ACV393226 AMR393225:AMR393226 AWN393225:AWN393226 BGJ393225:BGJ393226 BQF393225:BQF393226 CAB393225:CAB393226 CJX393225:CJX393226 CTT393225:CTT393226 DDP393225:DDP393226 DNL393225:DNL393226 DXH393225:DXH393226 EHD393225:EHD393226 EQZ393225:EQZ393226 FAV393225:FAV393226 FKR393225:FKR393226 FUN393225:FUN393226 GEJ393225:GEJ393226 GOF393225:GOF393226 GYB393225:GYB393226 HHX393225:HHX393226 HRT393225:HRT393226 IBP393225:IBP393226 ILL393225:ILL393226 IVH393225:IVH393226 JFD393225:JFD393226 JOZ393225:JOZ393226 JYV393225:JYV393226 KIR393225:KIR393226 KSN393225:KSN393226 LCJ393225:LCJ393226 LMF393225:LMF393226 LWB393225:LWB393226 MFX393225:MFX393226 MPT393225:MPT393226 MZP393225:MZP393226 NJL393225:NJL393226 NTH393225:NTH393226 ODD393225:ODD393226 OMZ393225:OMZ393226 OWV393225:OWV393226 PGR393225:PGR393226 PQN393225:PQN393226 QAJ393225:QAJ393226 QKF393225:QKF393226 QUB393225:QUB393226 RDX393225:RDX393226 RNT393225:RNT393226 RXP393225:RXP393226 SHL393225:SHL393226 SRH393225:SRH393226 TBD393225:TBD393226 TKZ393225:TKZ393226 TUV393225:TUV393226 UER393225:UER393226 UON393225:UON393226 UYJ393225:UYJ393226 VIF393225:VIF393226 VSB393225:VSB393226 WBX393225:WBX393226 WLT393225:WLT393226 WVP393225:WVP393226 C458761:C458762 JD458761:JD458762 SZ458761:SZ458762 ACV458761:ACV458762 AMR458761:AMR458762 AWN458761:AWN458762 BGJ458761:BGJ458762 BQF458761:BQF458762 CAB458761:CAB458762 CJX458761:CJX458762 CTT458761:CTT458762 DDP458761:DDP458762 DNL458761:DNL458762 DXH458761:DXH458762 EHD458761:EHD458762 EQZ458761:EQZ458762 FAV458761:FAV458762 FKR458761:FKR458762 FUN458761:FUN458762 GEJ458761:GEJ458762 GOF458761:GOF458762 GYB458761:GYB458762 HHX458761:HHX458762 HRT458761:HRT458762 IBP458761:IBP458762 ILL458761:ILL458762 IVH458761:IVH458762 JFD458761:JFD458762 JOZ458761:JOZ458762 JYV458761:JYV458762 KIR458761:KIR458762 KSN458761:KSN458762 LCJ458761:LCJ458762 LMF458761:LMF458762 LWB458761:LWB458762 MFX458761:MFX458762 MPT458761:MPT458762 MZP458761:MZP458762 NJL458761:NJL458762 NTH458761:NTH458762 ODD458761:ODD458762 OMZ458761:OMZ458762 OWV458761:OWV458762 PGR458761:PGR458762 PQN458761:PQN458762 QAJ458761:QAJ458762 QKF458761:QKF458762 QUB458761:QUB458762 RDX458761:RDX458762 RNT458761:RNT458762 RXP458761:RXP458762 SHL458761:SHL458762 SRH458761:SRH458762 TBD458761:TBD458762 TKZ458761:TKZ458762 TUV458761:TUV458762 UER458761:UER458762 UON458761:UON458762 UYJ458761:UYJ458762 VIF458761:VIF458762 VSB458761:VSB458762 WBX458761:WBX458762 WLT458761:WLT458762 WVP458761:WVP458762 C524297:C524298 JD524297:JD524298 SZ524297:SZ524298 ACV524297:ACV524298 AMR524297:AMR524298 AWN524297:AWN524298 BGJ524297:BGJ524298 BQF524297:BQF524298 CAB524297:CAB524298 CJX524297:CJX524298 CTT524297:CTT524298 DDP524297:DDP524298 DNL524297:DNL524298 DXH524297:DXH524298 EHD524297:EHD524298 EQZ524297:EQZ524298 FAV524297:FAV524298 FKR524297:FKR524298 FUN524297:FUN524298 GEJ524297:GEJ524298 GOF524297:GOF524298 GYB524297:GYB524298 HHX524297:HHX524298 HRT524297:HRT524298 IBP524297:IBP524298 ILL524297:ILL524298 IVH524297:IVH524298 JFD524297:JFD524298 JOZ524297:JOZ524298 JYV524297:JYV524298 KIR524297:KIR524298 KSN524297:KSN524298 LCJ524297:LCJ524298 LMF524297:LMF524298 LWB524297:LWB524298 MFX524297:MFX524298 MPT524297:MPT524298 MZP524297:MZP524298 NJL524297:NJL524298 NTH524297:NTH524298 ODD524297:ODD524298 OMZ524297:OMZ524298 OWV524297:OWV524298 PGR524297:PGR524298 PQN524297:PQN524298 QAJ524297:QAJ524298 QKF524297:QKF524298 QUB524297:QUB524298 RDX524297:RDX524298 RNT524297:RNT524298 RXP524297:RXP524298 SHL524297:SHL524298 SRH524297:SRH524298 TBD524297:TBD524298 TKZ524297:TKZ524298 TUV524297:TUV524298 UER524297:UER524298 UON524297:UON524298 UYJ524297:UYJ524298 VIF524297:VIF524298 VSB524297:VSB524298 WBX524297:WBX524298 WLT524297:WLT524298 WVP524297:WVP524298 C589833:C589834 JD589833:JD589834 SZ589833:SZ589834 ACV589833:ACV589834 AMR589833:AMR589834 AWN589833:AWN589834 BGJ589833:BGJ589834 BQF589833:BQF589834 CAB589833:CAB589834 CJX589833:CJX589834 CTT589833:CTT589834 DDP589833:DDP589834 DNL589833:DNL589834 DXH589833:DXH589834 EHD589833:EHD589834 EQZ589833:EQZ589834 FAV589833:FAV589834 FKR589833:FKR589834 FUN589833:FUN589834 GEJ589833:GEJ589834 GOF589833:GOF589834 GYB589833:GYB589834 HHX589833:HHX589834 HRT589833:HRT589834 IBP589833:IBP589834 ILL589833:ILL589834 IVH589833:IVH589834 JFD589833:JFD589834 JOZ589833:JOZ589834 JYV589833:JYV589834 KIR589833:KIR589834 KSN589833:KSN589834 LCJ589833:LCJ589834 LMF589833:LMF589834 LWB589833:LWB589834 MFX589833:MFX589834 MPT589833:MPT589834 MZP589833:MZP589834 NJL589833:NJL589834 NTH589833:NTH589834 ODD589833:ODD589834 OMZ589833:OMZ589834 OWV589833:OWV589834 PGR589833:PGR589834 PQN589833:PQN589834 QAJ589833:QAJ589834 QKF589833:QKF589834 QUB589833:QUB589834 RDX589833:RDX589834 RNT589833:RNT589834 RXP589833:RXP589834 SHL589833:SHL589834 SRH589833:SRH589834 TBD589833:TBD589834 TKZ589833:TKZ589834 TUV589833:TUV589834 UER589833:UER589834 UON589833:UON589834 UYJ589833:UYJ589834 VIF589833:VIF589834 VSB589833:VSB589834 WBX589833:WBX589834 WLT589833:WLT589834 WVP589833:WVP589834 C655369:C655370 JD655369:JD655370 SZ655369:SZ655370 ACV655369:ACV655370 AMR655369:AMR655370 AWN655369:AWN655370 BGJ655369:BGJ655370 BQF655369:BQF655370 CAB655369:CAB655370 CJX655369:CJX655370 CTT655369:CTT655370 DDP655369:DDP655370 DNL655369:DNL655370 DXH655369:DXH655370 EHD655369:EHD655370 EQZ655369:EQZ655370 FAV655369:FAV655370 FKR655369:FKR655370 FUN655369:FUN655370 GEJ655369:GEJ655370 GOF655369:GOF655370 GYB655369:GYB655370 HHX655369:HHX655370 HRT655369:HRT655370 IBP655369:IBP655370 ILL655369:ILL655370 IVH655369:IVH655370 JFD655369:JFD655370 JOZ655369:JOZ655370 JYV655369:JYV655370 KIR655369:KIR655370 KSN655369:KSN655370 LCJ655369:LCJ655370 LMF655369:LMF655370 LWB655369:LWB655370 MFX655369:MFX655370 MPT655369:MPT655370 MZP655369:MZP655370 NJL655369:NJL655370 NTH655369:NTH655370 ODD655369:ODD655370 OMZ655369:OMZ655370 OWV655369:OWV655370 PGR655369:PGR655370 PQN655369:PQN655370 QAJ655369:QAJ655370 QKF655369:QKF655370 QUB655369:QUB655370 RDX655369:RDX655370 RNT655369:RNT655370 RXP655369:RXP655370 SHL655369:SHL655370 SRH655369:SRH655370 TBD655369:TBD655370 TKZ655369:TKZ655370 TUV655369:TUV655370 UER655369:UER655370 UON655369:UON655370 UYJ655369:UYJ655370 VIF655369:VIF655370 VSB655369:VSB655370 WBX655369:WBX655370 WLT655369:WLT655370 WVP655369:WVP655370 C720905:C720906 JD720905:JD720906 SZ720905:SZ720906 ACV720905:ACV720906 AMR720905:AMR720906 AWN720905:AWN720906 BGJ720905:BGJ720906 BQF720905:BQF720906 CAB720905:CAB720906 CJX720905:CJX720906 CTT720905:CTT720906 DDP720905:DDP720906 DNL720905:DNL720906 DXH720905:DXH720906 EHD720905:EHD720906 EQZ720905:EQZ720906 FAV720905:FAV720906 FKR720905:FKR720906 FUN720905:FUN720906 GEJ720905:GEJ720906 GOF720905:GOF720906 GYB720905:GYB720906 HHX720905:HHX720906 HRT720905:HRT720906 IBP720905:IBP720906 ILL720905:ILL720906 IVH720905:IVH720906 JFD720905:JFD720906 JOZ720905:JOZ720906 JYV720905:JYV720906 KIR720905:KIR720906 KSN720905:KSN720906 LCJ720905:LCJ720906 LMF720905:LMF720906 LWB720905:LWB720906 MFX720905:MFX720906 MPT720905:MPT720906 MZP720905:MZP720906 NJL720905:NJL720906 NTH720905:NTH720906 ODD720905:ODD720906 OMZ720905:OMZ720906 OWV720905:OWV720906 PGR720905:PGR720906 PQN720905:PQN720906 QAJ720905:QAJ720906 QKF720905:QKF720906 QUB720905:QUB720906 RDX720905:RDX720906 RNT720905:RNT720906 RXP720905:RXP720906 SHL720905:SHL720906 SRH720905:SRH720906 TBD720905:TBD720906 TKZ720905:TKZ720906 TUV720905:TUV720906 UER720905:UER720906 UON720905:UON720906 UYJ720905:UYJ720906 VIF720905:VIF720906 VSB720905:VSB720906 WBX720905:WBX720906 WLT720905:WLT720906 WVP720905:WVP720906 C786441:C786442 JD786441:JD786442 SZ786441:SZ786442 ACV786441:ACV786442 AMR786441:AMR786442 AWN786441:AWN786442 BGJ786441:BGJ786442 BQF786441:BQF786442 CAB786441:CAB786442 CJX786441:CJX786442 CTT786441:CTT786442 DDP786441:DDP786442 DNL786441:DNL786442 DXH786441:DXH786442 EHD786441:EHD786442 EQZ786441:EQZ786442 FAV786441:FAV786442 FKR786441:FKR786442 FUN786441:FUN786442 GEJ786441:GEJ786442 GOF786441:GOF786442 GYB786441:GYB786442 HHX786441:HHX786442 HRT786441:HRT786442 IBP786441:IBP786442 ILL786441:ILL786442 IVH786441:IVH786442 JFD786441:JFD786442 JOZ786441:JOZ786442 JYV786441:JYV786442 KIR786441:KIR786442 KSN786441:KSN786442 LCJ786441:LCJ786442 LMF786441:LMF786442 LWB786441:LWB786442 MFX786441:MFX786442 MPT786441:MPT786442 MZP786441:MZP786442 NJL786441:NJL786442 NTH786441:NTH786442 ODD786441:ODD786442 OMZ786441:OMZ786442 OWV786441:OWV786442 PGR786441:PGR786442 PQN786441:PQN786442 QAJ786441:QAJ786442 QKF786441:QKF786442 QUB786441:QUB786442 RDX786441:RDX786442 RNT786441:RNT786442 RXP786441:RXP786442 SHL786441:SHL786442 SRH786441:SRH786442 TBD786441:TBD786442 TKZ786441:TKZ786442 TUV786441:TUV786442 UER786441:UER786442 UON786441:UON786442 UYJ786441:UYJ786442 VIF786441:VIF786442 VSB786441:VSB786442 WBX786441:WBX786442 WLT786441:WLT786442 WVP786441:WVP786442 C851977:C851978 JD851977:JD851978 SZ851977:SZ851978 ACV851977:ACV851978 AMR851977:AMR851978 AWN851977:AWN851978 BGJ851977:BGJ851978 BQF851977:BQF851978 CAB851977:CAB851978 CJX851977:CJX851978 CTT851977:CTT851978 DDP851977:DDP851978 DNL851977:DNL851978 DXH851977:DXH851978 EHD851977:EHD851978 EQZ851977:EQZ851978 FAV851977:FAV851978 FKR851977:FKR851978 FUN851977:FUN851978 GEJ851977:GEJ851978 GOF851977:GOF851978 GYB851977:GYB851978 HHX851977:HHX851978 HRT851977:HRT851978 IBP851977:IBP851978 ILL851977:ILL851978 IVH851977:IVH851978 JFD851977:JFD851978 JOZ851977:JOZ851978 JYV851977:JYV851978 KIR851977:KIR851978 KSN851977:KSN851978 LCJ851977:LCJ851978 LMF851977:LMF851978 LWB851977:LWB851978 MFX851977:MFX851978 MPT851977:MPT851978 MZP851977:MZP851978 NJL851977:NJL851978 NTH851977:NTH851978 ODD851977:ODD851978 OMZ851977:OMZ851978 OWV851977:OWV851978 PGR851977:PGR851978 PQN851977:PQN851978 QAJ851977:QAJ851978 QKF851977:QKF851978 QUB851977:QUB851978 RDX851977:RDX851978 RNT851977:RNT851978 RXP851977:RXP851978 SHL851977:SHL851978 SRH851977:SRH851978 TBD851977:TBD851978 TKZ851977:TKZ851978 TUV851977:TUV851978 UER851977:UER851978 UON851977:UON851978 UYJ851977:UYJ851978 VIF851977:VIF851978 VSB851977:VSB851978 WBX851977:WBX851978 WLT851977:WLT851978 WVP851977:WVP851978 C917513:C917514 JD917513:JD917514 SZ917513:SZ917514 ACV917513:ACV917514 AMR917513:AMR917514 AWN917513:AWN917514 BGJ917513:BGJ917514 BQF917513:BQF917514 CAB917513:CAB917514 CJX917513:CJX917514 CTT917513:CTT917514 DDP917513:DDP917514 DNL917513:DNL917514 DXH917513:DXH917514 EHD917513:EHD917514 EQZ917513:EQZ917514 FAV917513:FAV917514 FKR917513:FKR917514 FUN917513:FUN917514 GEJ917513:GEJ917514 GOF917513:GOF917514 GYB917513:GYB917514 HHX917513:HHX917514 HRT917513:HRT917514 IBP917513:IBP917514 ILL917513:ILL917514 IVH917513:IVH917514 JFD917513:JFD917514 JOZ917513:JOZ917514 JYV917513:JYV917514 KIR917513:KIR917514 KSN917513:KSN917514 LCJ917513:LCJ917514 LMF917513:LMF917514 LWB917513:LWB917514 MFX917513:MFX917514 MPT917513:MPT917514 MZP917513:MZP917514 NJL917513:NJL917514 NTH917513:NTH917514 ODD917513:ODD917514 OMZ917513:OMZ917514 OWV917513:OWV917514 PGR917513:PGR917514 PQN917513:PQN917514 QAJ917513:QAJ917514 QKF917513:QKF917514 QUB917513:QUB917514 RDX917513:RDX917514 RNT917513:RNT917514 RXP917513:RXP917514 SHL917513:SHL917514 SRH917513:SRH917514 TBD917513:TBD917514 TKZ917513:TKZ917514 TUV917513:TUV917514 UER917513:UER917514 UON917513:UON917514 UYJ917513:UYJ917514 VIF917513:VIF917514 VSB917513:VSB917514 WBX917513:WBX917514 WLT917513:WLT917514 WVP917513:WVP917514 C983049:C983050 JD983049:JD983050 SZ983049:SZ983050 ACV983049:ACV983050 AMR983049:AMR983050 AWN983049:AWN983050 BGJ983049:BGJ983050 BQF983049:BQF983050 CAB983049:CAB983050 CJX983049:CJX983050 CTT983049:CTT983050 DDP983049:DDP983050 DNL983049:DNL983050 DXH983049:DXH983050 EHD983049:EHD983050 EQZ983049:EQZ983050 FAV983049:FAV983050 FKR983049:FKR983050 FUN983049:FUN983050 GEJ983049:GEJ983050 GOF983049:GOF983050 GYB983049:GYB983050 HHX983049:HHX983050 HRT983049:HRT983050 IBP983049:IBP983050 ILL983049:ILL983050 IVH983049:IVH983050 JFD983049:JFD983050 JOZ983049:JOZ983050 JYV983049:JYV983050 KIR983049:KIR983050 KSN983049:KSN983050 LCJ983049:LCJ983050 LMF983049:LMF983050 LWB983049:LWB983050 MFX983049:MFX983050 MPT983049:MPT983050 MZP983049:MZP983050 NJL983049:NJL983050 NTH983049:NTH983050 ODD983049:ODD983050 OMZ983049:OMZ983050 OWV983049:OWV983050 PGR983049:PGR983050 PQN983049:PQN983050 QAJ983049:QAJ983050 QKF983049:QKF983050 QUB983049:QUB983050 RDX983049:RDX983050 RNT983049:RNT983050 RXP983049:RXP983050 SHL983049:SHL983050 SRH983049:SRH983050 TBD983049:TBD983050 TKZ983049:TKZ983050 TUV983049:TUV983050 UER983049:UER983050 UON983049:UON983050 UYJ983049:UYJ983050 VIF983049:VIF983050 VSB983049:VSB983050 WBX983049:WBX983050 WLT983049:WLT983050 WVP983049:WVP983050"/>
  </dataValidations>
  <pageMargins left="0.47244094488188981" right="0.19685039370078741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workbookViewId="0">
      <selection activeCell="D18" sqref="D18"/>
    </sheetView>
  </sheetViews>
  <sheetFormatPr defaultRowHeight="12.75" x14ac:dyDescent="0.2"/>
  <cols>
    <col min="1" max="1" width="37.140625" style="273" customWidth="1"/>
    <col min="2" max="2" width="15.42578125" style="273" customWidth="1"/>
    <col min="3" max="3" width="13" style="273" customWidth="1"/>
    <col min="4" max="4" width="20.42578125" style="273" customWidth="1"/>
    <col min="5" max="5" width="14" style="273" customWidth="1"/>
    <col min="6" max="6" width="12" style="273" customWidth="1"/>
    <col min="7" max="7" width="15.28515625" style="273" customWidth="1"/>
    <col min="8" max="8" width="23.7109375" style="273" customWidth="1"/>
    <col min="9" max="9" width="30.28515625" style="272" customWidth="1"/>
    <col min="10" max="258" width="9.140625" style="273"/>
    <col min="259" max="259" width="42.28515625" style="273" customWidth="1"/>
    <col min="260" max="260" width="19.28515625" style="273" customWidth="1"/>
    <col min="261" max="261" width="14.85546875" style="273" customWidth="1"/>
    <col min="262" max="262" width="23.140625" style="273" customWidth="1"/>
    <col min="263" max="263" width="16.42578125" style="273" customWidth="1"/>
    <col min="264" max="264" width="31" style="273" customWidth="1"/>
    <col min="265" max="265" width="30.28515625" style="273" customWidth="1"/>
    <col min="266" max="514" width="9.140625" style="273"/>
    <col min="515" max="515" width="42.28515625" style="273" customWidth="1"/>
    <col min="516" max="516" width="19.28515625" style="273" customWidth="1"/>
    <col min="517" max="517" width="14.85546875" style="273" customWidth="1"/>
    <col min="518" max="518" width="23.140625" style="273" customWidth="1"/>
    <col min="519" max="519" width="16.42578125" style="273" customWidth="1"/>
    <col min="520" max="520" width="31" style="273" customWidth="1"/>
    <col min="521" max="521" width="30.28515625" style="273" customWidth="1"/>
    <col min="522" max="770" width="9.140625" style="273"/>
    <col min="771" max="771" width="42.28515625" style="273" customWidth="1"/>
    <col min="772" max="772" width="19.28515625" style="273" customWidth="1"/>
    <col min="773" max="773" width="14.85546875" style="273" customWidth="1"/>
    <col min="774" max="774" width="23.140625" style="273" customWidth="1"/>
    <col min="775" max="775" width="16.42578125" style="273" customWidth="1"/>
    <col min="776" max="776" width="31" style="273" customWidth="1"/>
    <col min="777" max="777" width="30.28515625" style="273" customWidth="1"/>
    <col min="778" max="1026" width="9.140625" style="273"/>
    <col min="1027" max="1027" width="42.28515625" style="273" customWidth="1"/>
    <col min="1028" max="1028" width="19.28515625" style="273" customWidth="1"/>
    <col min="1029" max="1029" width="14.85546875" style="273" customWidth="1"/>
    <col min="1030" max="1030" width="23.140625" style="273" customWidth="1"/>
    <col min="1031" max="1031" width="16.42578125" style="273" customWidth="1"/>
    <col min="1032" max="1032" width="31" style="273" customWidth="1"/>
    <col min="1033" max="1033" width="30.28515625" style="273" customWidth="1"/>
    <col min="1034" max="1282" width="9.140625" style="273"/>
    <col min="1283" max="1283" width="42.28515625" style="273" customWidth="1"/>
    <col min="1284" max="1284" width="19.28515625" style="273" customWidth="1"/>
    <col min="1285" max="1285" width="14.85546875" style="273" customWidth="1"/>
    <col min="1286" max="1286" width="23.140625" style="273" customWidth="1"/>
    <col min="1287" max="1287" width="16.42578125" style="273" customWidth="1"/>
    <col min="1288" max="1288" width="31" style="273" customWidth="1"/>
    <col min="1289" max="1289" width="30.28515625" style="273" customWidth="1"/>
    <col min="1290" max="1538" width="9.140625" style="273"/>
    <col min="1539" max="1539" width="42.28515625" style="273" customWidth="1"/>
    <col min="1540" max="1540" width="19.28515625" style="273" customWidth="1"/>
    <col min="1541" max="1541" width="14.85546875" style="273" customWidth="1"/>
    <col min="1542" max="1542" width="23.140625" style="273" customWidth="1"/>
    <col min="1543" max="1543" width="16.42578125" style="273" customWidth="1"/>
    <col min="1544" max="1544" width="31" style="273" customWidth="1"/>
    <col min="1545" max="1545" width="30.28515625" style="273" customWidth="1"/>
    <col min="1546" max="1794" width="9.140625" style="273"/>
    <col min="1795" max="1795" width="42.28515625" style="273" customWidth="1"/>
    <col min="1796" max="1796" width="19.28515625" style="273" customWidth="1"/>
    <col min="1797" max="1797" width="14.85546875" style="273" customWidth="1"/>
    <col min="1798" max="1798" width="23.140625" style="273" customWidth="1"/>
    <col min="1799" max="1799" width="16.42578125" style="273" customWidth="1"/>
    <col min="1800" max="1800" width="31" style="273" customWidth="1"/>
    <col min="1801" max="1801" width="30.28515625" style="273" customWidth="1"/>
    <col min="1802" max="2050" width="9.140625" style="273"/>
    <col min="2051" max="2051" width="42.28515625" style="273" customWidth="1"/>
    <col min="2052" max="2052" width="19.28515625" style="273" customWidth="1"/>
    <col min="2053" max="2053" width="14.85546875" style="273" customWidth="1"/>
    <col min="2054" max="2054" width="23.140625" style="273" customWidth="1"/>
    <col min="2055" max="2055" width="16.42578125" style="273" customWidth="1"/>
    <col min="2056" max="2056" width="31" style="273" customWidth="1"/>
    <col min="2057" max="2057" width="30.28515625" style="273" customWidth="1"/>
    <col min="2058" max="2306" width="9.140625" style="273"/>
    <col min="2307" max="2307" width="42.28515625" style="273" customWidth="1"/>
    <col min="2308" max="2308" width="19.28515625" style="273" customWidth="1"/>
    <col min="2309" max="2309" width="14.85546875" style="273" customWidth="1"/>
    <col min="2310" max="2310" width="23.140625" style="273" customWidth="1"/>
    <col min="2311" max="2311" width="16.42578125" style="273" customWidth="1"/>
    <col min="2312" max="2312" width="31" style="273" customWidth="1"/>
    <col min="2313" max="2313" width="30.28515625" style="273" customWidth="1"/>
    <col min="2314" max="2562" width="9.140625" style="273"/>
    <col min="2563" max="2563" width="42.28515625" style="273" customWidth="1"/>
    <col min="2564" max="2564" width="19.28515625" style="273" customWidth="1"/>
    <col min="2565" max="2565" width="14.85546875" style="273" customWidth="1"/>
    <col min="2566" max="2566" width="23.140625" style="273" customWidth="1"/>
    <col min="2567" max="2567" width="16.42578125" style="273" customWidth="1"/>
    <col min="2568" max="2568" width="31" style="273" customWidth="1"/>
    <col min="2569" max="2569" width="30.28515625" style="273" customWidth="1"/>
    <col min="2570" max="2818" width="9.140625" style="273"/>
    <col min="2819" max="2819" width="42.28515625" style="273" customWidth="1"/>
    <col min="2820" max="2820" width="19.28515625" style="273" customWidth="1"/>
    <col min="2821" max="2821" width="14.85546875" style="273" customWidth="1"/>
    <col min="2822" max="2822" width="23.140625" style="273" customWidth="1"/>
    <col min="2823" max="2823" width="16.42578125" style="273" customWidth="1"/>
    <col min="2824" max="2824" width="31" style="273" customWidth="1"/>
    <col min="2825" max="2825" width="30.28515625" style="273" customWidth="1"/>
    <col min="2826" max="3074" width="9.140625" style="273"/>
    <col min="3075" max="3075" width="42.28515625" style="273" customWidth="1"/>
    <col min="3076" max="3076" width="19.28515625" style="273" customWidth="1"/>
    <col min="3077" max="3077" width="14.85546875" style="273" customWidth="1"/>
    <col min="3078" max="3078" width="23.140625" style="273" customWidth="1"/>
    <col min="3079" max="3079" width="16.42578125" style="273" customWidth="1"/>
    <col min="3080" max="3080" width="31" style="273" customWidth="1"/>
    <col min="3081" max="3081" width="30.28515625" style="273" customWidth="1"/>
    <col min="3082" max="3330" width="9.140625" style="273"/>
    <col min="3331" max="3331" width="42.28515625" style="273" customWidth="1"/>
    <col min="3332" max="3332" width="19.28515625" style="273" customWidth="1"/>
    <col min="3333" max="3333" width="14.85546875" style="273" customWidth="1"/>
    <col min="3334" max="3334" width="23.140625" style="273" customWidth="1"/>
    <col min="3335" max="3335" width="16.42578125" style="273" customWidth="1"/>
    <col min="3336" max="3336" width="31" style="273" customWidth="1"/>
    <col min="3337" max="3337" width="30.28515625" style="273" customWidth="1"/>
    <col min="3338" max="3586" width="9.140625" style="273"/>
    <col min="3587" max="3587" width="42.28515625" style="273" customWidth="1"/>
    <col min="3588" max="3588" width="19.28515625" style="273" customWidth="1"/>
    <col min="3589" max="3589" width="14.85546875" style="273" customWidth="1"/>
    <col min="3590" max="3590" width="23.140625" style="273" customWidth="1"/>
    <col min="3591" max="3591" width="16.42578125" style="273" customWidth="1"/>
    <col min="3592" max="3592" width="31" style="273" customWidth="1"/>
    <col min="3593" max="3593" width="30.28515625" style="273" customWidth="1"/>
    <col min="3594" max="3842" width="9.140625" style="273"/>
    <col min="3843" max="3843" width="42.28515625" style="273" customWidth="1"/>
    <col min="3844" max="3844" width="19.28515625" style="273" customWidth="1"/>
    <col min="3845" max="3845" width="14.85546875" style="273" customWidth="1"/>
    <col min="3846" max="3846" width="23.140625" style="273" customWidth="1"/>
    <col min="3847" max="3847" width="16.42578125" style="273" customWidth="1"/>
    <col min="3848" max="3848" width="31" style="273" customWidth="1"/>
    <col min="3849" max="3849" width="30.28515625" style="273" customWidth="1"/>
    <col min="3850" max="4098" width="9.140625" style="273"/>
    <col min="4099" max="4099" width="42.28515625" style="273" customWidth="1"/>
    <col min="4100" max="4100" width="19.28515625" style="273" customWidth="1"/>
    <col min="4101" max="4101" width="14.85546875" style="273" customWidth="1"/>
    <col min="4102" max="4102" width="23.140625" style="273" customWidth="1"/>
    <col min="4103" max="4103" width="16.42578125" style="273" customWidth="1"/>
    <col min="4104" max="4104" width="31" style="273" customWidth="1"/>
    <col min="4105" max="4105" width="30.28515625" style="273" customWidth="1"/>
    <col min="4106" max="4354" width="9.140625" style="273"/>
    <col min="4355" max="4355" width="42.28515625" style="273" customWidth="1"/>
    <col min="4356" max="4356" width="19.28515625" style="273" customWidth="1"/>
    <col min="4357" max="4357" width="14.85546875" style="273" customWidth="1"/>
    <col min="4358" max="4358" width="23.140625" style="273" customWidth="1"/>
    <col min="4359" max="4359" width="16.42578125" style="273" customWidth="1"/>
    <col min="4360" max="4360" width="31" style="273" customWidth="1"/>
    <col min="4361" max="4361" width="30.28515625" style="273" customWidth="1"/>
    <col min="4362" max="4610" width="9.140625" style="273"/>
    <col min="4611" max="4611" width="42.28515625" style="273" customWidth="1"/>
    <col min="4612" max="4612" width="19.28515625" style="273" customWidth="1"/>
    <col min="4613" max="4613" width="14.85546875" style="273" customWidth="1"/>
    <col min="4614" max="4614" width="23.140625" style="273" customWidth="1"/>
    <col min="4615" max="4615" width="16.42578125" style="273" customWidth="1"/>
    <col min="4616" max="4616" width="31" style="273" customWidth="1"/>
    <col min="4617" max="4617" width="30.28515625" style="273" customWidth="1"/>
    <col min="4618" max="4866" width="9.140625" style="273"/>
    <col min="4867" max="4867" width="42.28515625" style="273" customWidth="1"/>
    <col min="4868" max="4868" width="19.28515625" style="273" customWidth="1"/>
    <col min="4869" max="4869" width="14.85546875" style="273" customWidth="1"/>
    <col min="4870" max="4870" width="23.140625" style="273" customWidth="1"/>
    <col min="4871" max="4871" width="16.42578125" style="273" customWidth="1"/>
    <col min="4872" max="4872" width="31" style="273" customWidth="1"/>
    <col min="4873" max="4873" width="30.28515625" style="273" customWidth="1"/>
    <col min="4874" max="5122" width="9.140625" style="273"/>
    <col min="5123" max="5123" width="42.28515625" style="273" customWidth="1"/>
    <col min="5124" max="5124" width="19.28515625" style="273" customWidth="1"/>
    <col min="5125" max="5125" width="14.85546875" style="273" customWidth="1"/>
    <col min="5126" max="5126" width="23.140625" style="273" customWidth="1"/>
    <col min="5127" max="5127" width="16.42578125" style="273" customWidth="1"/>
    <col min="5128" max="5128" width="31" style="273" customWidth="1"/>
    <col min="5129" max="5129" width="30.28515625" style="273" customWidth="1"/>
    <col min="5130" max="5378" width="9.140625" style="273"/>
    <col min="5379" max="5379" width="42.28515625" style="273" customWidth="1"/>
    <col min="5380" max="5380" width="19.28515625" style="273" customWidth="1"/>
    <col min="5381" max="5381" width="14.85546875" style="273" customWidth="1"/>
    <col min="5382" max="5382" width="23.140625" style="273" customWidth="1"/>
    <col min="5383" max="5383" width="16.42578125" style="273" customWidth="1"/>
    <col min="5384" max="5384" width="31" style="273" customWidth="1"/>
    <col min="5385" max="5385" width="30.28515625" style="273" customWidth="1"/>
    <col min="5386" max="5634" width="9.140625" style="273"/>
    <col min="5635" max="5635" width="42.28515625" style="273" customWidth="1"/>
    <col min="5636" max="5636" width="19.28515625" style="273" customWidth="1"/>
    <col min="5637" max="5637" width="14.85546875" style="273" customWidth="1"/>
    <col min="5638" max="5638" width="23.140625" style="273" customWidth="1"/>
    <col min="5639" max="5639" width="16.42578125" style="273" customWidth="1"/>
    <col min="5640" max="5640" width="31" style="273" customWidth="1"/>
    <col min="5641" max="5641" width="30.28515625" style="273" customWidth="1"/>
    <col min="5642" max="5890" width="9.140625" style="273"/>
    <col min="5891" max="5891" width="42.28515625" style="273" customWidth="1"/>
    <col min="5892" max="5892" width="19.28515625" style="273" customWidth="1"/>
    <col min="5893" max="5893" width="14.85546875" style="273" customWidth="1"/>
    <col min="5894" max="5894" width="23.140625" style="273" customWidth="1"/>
    <col min="5895" max="5895" width="16.42578125" style="273" customWidth="1"/>
    <col min="5896" max="5896" width="31" style="273" customWidth="1"/>
    <col min="5897" max="5897" width="30.28515625" style="273" customWidth="1"/>
    <col min="5898" max="6146" width="9.140625" style="273"/>
    <col min="6147" max="6147" width="42.28515625" style="273" customWidth="1"/>
    <col min="6148" max="6148" width="19.28515625" style="273" customWidth="1"/>
    <col min="6149" max="6149" width="14.85546875" style="273" customWidth="1"/>
    <col min="6150" max="6150" width="23.140625" style="273" customWidth="1"/>
    <col min="6151" max="6151" width="16.42578125" style="273" customWidth="1"/>
    <col min="6152" max="6152" width="31" style="273" customWidth="1"/>
    <col min="6153" max="6153" width="30.28515625" style="273" customWidth="1"/>
    <col min="6154" max="6402" width="9.140625" style="273"/>
    <col min="6403" max="6403" width="42.28515625" style="273" customWidth="1"/>
    <col min="6404" max="6404" width="19.28515625" style="273" customWidth="1"/>
    <col min="6405" max="6405" width="14.85546875" style="273" customWidth="1"/>
    <col min="6406" max="6406" width="23.140625" style="273" customWidth="1"/>
    <col min="6407" max="6407" width="16.42578125" style="273" customWidth="1"/>
    <col min="6408" max="6408" width="31" style="273" customWidth="1"/>
    <col min="6409" max="6409" width="30.28515625" style="273" customWidth="1"/>
    <col min="6410" max="6658" width="9.140625" style="273"/>
    <col min="6659" max="6659" width="42.28515625" style="273" customWidth="1"/>
    <col min="6660" max="6660" width="19.28515625" style="273" customWidth="1"/>
    <col min="6661" max="6661" width="14.85546875" style="273" customWidth="1"/>
    <col min="6662" max="6662" width="23.140625" style="273" customWidth="1"/>
    <col min="6663" max="6663" width="16.42578125" style="273" customWidth="1"/>
    <col min="6664" max="6664" width="31" style="273" customWidth="1"/>
    <col min="6665" max="6665" width="30.28515625" style="273" customWidth="1"/>
    <col min="6666" max="6914" width="9.140625" style="273"/>
    <col min="6915" max="6915" width="42.28515625" style="273" customWidth="1"/>
    <col min="6916" max="6916" width="19.28515625" style="273" customWidth="1"/>
    <col min="6917" max="6917" width="14.85546875" style="273" customWidth="1"/>
    <col min="6918" max="6918" width="23.140625" style="273" customWidth="1"/>
    <col min="6919" max="6919" width="16.42578125" style="273" customWidth="1"/>
    <col min="6920" max="6920" width="31" style="273" customWidth="1"/>
    <col min="6921" max="6921" width="30.28515625" style="273" customWidth="1"/>
    <col min="6922" max="7170" width="9.140625" style="273"/>
    <col min="7171" max="7171" width="42.28515625" style="273" customWidth="1"/>
    <col min="7172" max="7172" width="19.28515625" style="273" customWidth="1"/>
    <col min="7173" max="7173" width="14.85546875" style="273" customWidth="1"/>
    <col min="7174" max="7174" width="23.140625" style="273" customWidth="1"/>
    <col min="7175" max="7175" width="16.42578125" style="273" customWidth="1"/>
    <col min="7176" max="7176" width="31" style="273" customWidth="1"/>
    <col min="7177" max="7177" width="30.28515625" style="273" customWidth="1"/>
    <col min="7178" max="7426" width="9.140625" style="273"/>
    <col min="7427" max="7427" width="42.28515625" style="273" customWidth="1"/>
    <col min="7428" max="7428" width="19.28515625" style="273" customWidth="1"/>
    <col min="7429" max="7429" width="14.85546875" style="273" customWidth="1"/>
    <col min="7430" max="7430" width="23.140625" style="273" customWidth="1"/>
    <col min="7431" max="7431" width="16.42578125" style="273" customWidth="1"/>
    <col min="7432" max="7432" width="31" style="273" customWidth="1"/>
    <col min="7433" max="7433" width="30.28515625" style="273" customWidth="1"/>
    <col min="7434" max="7682" width="9.140625" style="273"/>
    <col min="7683" max="7683" width="42.28515625" style="273" customWidth="1"/>
    <col min="7684" max="7684" width="19.28515625" style="273" customWidth="1"/>
    <col min="7685" max="7685" width="14.85546875" style="273" customWidth="1"/>
    <col min="7686" max="7686" width="23.140625" style="273" customWidth="1"/>
    <col min="7687" max="7687" width="16.42578125" style="273" customWidth="1"/>
    <col min="7688" max="7688" width="31" style="273" customWidth="1"/>
    <col min="7689" max="7689" width="30.28515625" style="273" customWidth="1"/>
    <col min="7690" max="7938" width="9.140625" style="273"/>
    <col min="7939" max="7939" width="42.28515625" style="273" customWidth="1"/>
    <col min="7940" max="7940" width="19.28515625" style="273" customWidth="1"/>
    <col min="7941" max="7941" width="14.85546875" style="273" customWidth="1"/>
    <col min="7942" max="7942" width="23.140625" style="273" customWidth="1"/>
    <col min="7943" max="7943" width="16.42578125" style="273" customWidth="1"/>
    <col min="7944" max="7944" width="31" style="273" customWidth="1"/>
    <col min="7945" max="7945" width="30.28515625" style="273" customWidth="1"/>
    <col min="7946" max="8194" width="9.140625" style="273"/>
    <col min="8195" max="8195" width="42.28515625" style="273" customWidth="1"/>
    <col min="8196" max="8196" width="19.28515625" style="273" customWidth="1"/>
    <col min="8197" max="8197" width="14.85546875" style="273" customWidth="1"/>
    <col min="8198" max="8198" width="23.140625" style="273" customWidth="1"/>
    <col min="8199" max="8199" width="16.42578125" style="273" customWidth="1"/>
    <col min="8200" max="8200" width="31" style="273" customWidth="1"/>
    <col min="8201" max="8201" width="30.28515625" style="273" customWidth="1"/>
    <col min="8202" max="8450" width="9.140625" style="273"/>
    <col min="8451" max="8451" width="42.28515625" style="273" customWidth="1"/>
    <col min="8452" max="8452" width="19.28515625" style="273" customWidth="1"/>
    <col min="8453" max="8453" width="14.85546875" style="273" customWidth="1"/>
    <col min="8454" max="8454" width="23.140625" style="273" customWidth="1"/>
    <col min="8455" max="8455" width="16.42578125" style="273" customWidth="1"/>
    <col min="8456" max="8456" width="31" style="273" customWidth="1"/>
    <col min="8457" max="8457" width="30.28515625" style="273" customWidth="1"/>
    <col min="8458" max="8706" width="9.140625" style="273"/>
    <col min="8707" max="8707" width="42.28515625" style="273" customWidth="1"/>
    <col min="8708" max="8708" width="19.28515625" style="273" customWidth="1"/>
    <col min="8709" max="8709" width="14.85546875" style="273" customWidth="1"/>
    <col min="8710" max="8710" width="23.140625" style="273" customWidth="1"/>
    <col min="8711" max="8711" width="16.42578125" style="273" customWidth="1"/>
    <col min="8712" max="8712" width="31" style="273" customWidth="1"/>
    <col min="8713" max="8713" width="30.28515625" style="273" customWidth="1"/>
    <col min="8714" max="8962" width="9.140625" style="273"/>
    <col min="8963" max="8963" width="42.28515625" style="273" customWidth="1"/>
    <col min="8964" max="8964" width="19.28515625" style="273" customWidth="1"/>
    <col min="8965" max="8965" width="14.85546875" style="273" customWidth="1"/>
    <col min="8966" max="8966" width="23.140625" style="273" customWidth="1"/>
    <col min="8967" max="8967" width="16.42578125" style="273" customWidth="1"/>
    <col min="8968" max="8968" width="31" style="273" customWidth="1"/>
    <col min="8969" max="8969" width="30.28515625" style="273" customWidth="1"/>
    <col min="8970" max="9218" width="9.140625" style="273"/>
    <col min="9219" max="9219" width="42.28515625" style="273" customWidth="1"/>
    <col min="9220" max="9220" width="19.28515625" style="273" customWidth="1"/>
    <col min="9221" max="9221" width="14.85546875" style="273" customWidth="1"/>
    <col min="9222" max="9222" width="23.140625" style="273" customWidth="1"/>
    <col min="9223" max="9223" width="16.42578125" style="273" customWidth="1"/>
    <col min="9224" max="9224" width="31" style="273" customWidth="1"/>
    <col min="9225" max="9225" width="30.28515625" style="273" customWidth="1"/>
    <col min="9226" max="9474" width="9.140625" style="273"/>
    <col min="9475" max="9475" width="42.28515625" style="273" customWidth="1"/>
    <col min="9476" max="9476" width="19.28515625" style="273" customWidth="1"/>
    <col min="9477" max="9477" width="14.85546875" style="273" customWidth="1"/>
    <col min="9478" max="9478" width="23.140625" style="273" customWidth="1"/>
    <col min="9479" max="9479" width="16.42578125" style="273" customWidth="1"/>
    <col min="9480" max="9480" width="31" style="273" customWidth="1"/>
    <col min="9481" max="9481" width="30.28515625" style="273" customWidth="1"/>
    <col min="9482" max="9730" width="9.140625" style="273"/>
    <col min="9731" max="9731" width="42.28515625" style="273" customWidth="1"/>
    <col min="9732" max="9732" width="19.28515625" style="273" customWidth="1"/>
    <col min="9733" max="9733" width="14.85546875" style="273" customWidth="1"/>
    <col min="9734" max="9734" width="23.140625" style="273" customWidth="1"/>
    <col min="9735" max="9735" width="16.42578125" style="273" customWidth="1"/>
    <col min="9736" max="9736" width="31" style="273" customWidth="1"/>
    <col min="9737" max="9737" width="30.28515625" style="273" customWidth="1"/>
    <col min="9738" max="9986" width="9.140625" style="273"/>
    <col min="9987" max="9987" width="42.28515625" style="273" customWidth="1"/>
    <col min="9988" max="9988" width="19.28515625" style="273" customWidth="1"/>
    <col min="9989" max="9989" width="14.85546875" style="273" customWidth="1"/>
    <col min="9990" max="9990" width="23.140625" style="273" customWidth="1"/>
    <col min="9991" max="9991" width="16.42578125" style="273" customWidth="1"/>
    <col min="9992" max="9992" width="31" style="273" customWidth="1"/>
    <col min="9993" max="9993" width="30.28515625" style="273" customWidth="1"/>
    <col min="9994" max="10242" width="9.140625" style="273"/>
    <col min="10243" max="10243" width="42.28515625" style="273" customWidth="1"/>
    <col min="10244" max="10244" width="19.28515625" style="273" customWidth="1"/>
    <col min="10245" max="10245" width="14.85546875" style="273" customWidth="1"/>
    <col min="10246" max="10246" width="23.140625" style="273" customWidth="1"/>
    <col min="10247" max="10247" width="16.42578125" style="273" customWidth="1"/>
    <col min="10248" max="10248" width="31" style="273" customWidth="1"/>
    <col min="10249" max="10249" width="30.28515625" style="273" customWidth="1"/>
    <col min="10250" max="10498" width="9.140625" style="273"/>
    <col min="10499" max="10499" width="42.28515625" style="273" customWidth="1"/>
    <col min="10500" max="10500" width="19.28515625" style="273" customWidth="1"/>
    <col min="10501" max="10501" width="14.85546875" style="273" customWidth="1"/>
    <col min="10502" max="10502" width="23.140625" style="273" customWidth="1"/>
    <col min="10503" max="10503" width="16.42578125" style="273" customWidth="1"/>
    <col min="10504" max="10504" width="31" style="273" customWidth="1"/>
    <col min="10505" max="10505" width="30.28515625" style="273" customWidth="1"/>
    <col min="10506" max="10754" width="9.140625" style="273"/>
    <col min="10755" max="10755" width="42.28515625" style="273" customWidth="1"/>
    <col min="10756" max="10756" width="19.28515625" style="273" customWidth="1"/>
    <col min="10757" max="10757" width="14.85546875" style="273" customWidth="1"/>
    <col min="10758" max="10758" width="23.140625" style="273" customWidth="1"/>
    <col min="10759" max="10759" width="16.42578125" style="273" customWidth="1"/>
    <col min="10760" max="10760" width="31" style="273" customWidth="1"/>
    <col min="10761" max="10761" width="30.28515625" style="273" customWidth="1"/>
    <col min="10762" max="11010" width="9.140625" style="273"/>
    <col min="11011" max="11011" width="42.28515625" style="273" customWidth="1"/>
    <col min="11012" max="11012" width="19.28515625" style="273" customWidth="1"/>
    <col min="11013" max="11013" width="14.85546875" style="273" customWidth="1"/>
    <col min="11014" max="11014" width="23.140625" style="273" customWidth="1"/>
    <col min="11015" max="11015" width="16.42578125" style="273" customWidth="1"/>
    <col min="11016" max="11016" width="31" style="273" customWidth="1"/>
    <col min="11017" max="11017" width="30.28515625" style="273" customWidth="1"/>
    <col min="11018" max="11266" width="9.140625" style="273"/>
    <col min="11267" max="11267" width="42.28515625" style="273" customWidth="1"/>
    <col min="11268" max="11268" width="19.28515625" style="273" customWidth="1"/>
    <col min="11269" max="11269" width="14.85546875" style="273" customWidth="1"/>
    <col min="11270" max="11270" width="23.140625" style="273" customWidth="1"/>
    <col min="11271" max="11271" width="16.42578125" style="273" customWidth="1"/>
    <col min="11272" max="11272" width="31" style="273" customWidth="1"/>
    <col min="11273" max="11273" width="30.28515625" style="273" customWidth="1"/>
    <col min="11274" max="11522" width="9.140625" style="273"/>
    <col min="11523" max="11523" width="42.28515625" style="273" customWidth="1"/>
    <col min="11524" max="11524" width="19.28515625" style="273" customWidth="1"/>
    <col min="11525" max="11525" width="14.85546875" style="273" customWidth="1"/>
    <col min="11526" max="11526" width="23.140625" style="273" customWidth="1"/>
    <col min="11527" max="11527" width="16.42578125" style="273" customWidth="1"/>
    <col min="11528" max="11528" width="31" style="273" customWidth="1"/>
    <col min="11529" max="11529" width="30.28515625" style="273" customWidth="1"/>
    <col min="11530" max="11778" width="9.140625" style="273"/>
    <col min="11779" max="11779" width="42.28515625" style="273" customWidth="1"/>
    <col min="11780" max="11780" width="19.28515625" style="273" customWidth="1"/>
    <col min="11781" max="11781" width="14.85546875" style="273" customWidth="1"/>
    <col min="11782" max="11782" width="23.140625" style="273" customWidth="1"/>
    <col min="11783" max="11783" width="16.42578125" style="273" customWidth="1"/>
    <col min="11784" max="11784" width="31" style="273" customWidth="1"/>
    <col min="11785" max="11785" width="30.28515625" style="273" customWidth="1"/>
    <col min="11786" max="12034" width="9.140625" style="273"/>
    <col min="12035" max="12035" width="42.28515625" style="273" customWidth="1"/>
    <col min="12036" max="12036" width="19.28515625" style="273" customWidth="1"/>
    <col min="12037" max="12037" width="14.85546875" style="273" customWidth="1"/>
    <col min="12038" max="12038" width="23.140625" style="273" customWidth="1"/>
    <col min="12039" max="12039" width="16.42578125" style="273" customWidth="1"/>
    <col min="12040" max="12040" width="31" style="273" customWidth="1"/>
    <col min="12041" max="12041" width="30.28515625" style="273" customWidth="1"/>
    <col min="12042" max="12290" width="9.140625" style="273"/>
    <col min="12291" max="12291" width="42.28515625" style="273" customWidth="1"/>
    <col min="12292" max="12292" width="19.28515625" style="273" customWidth="1"/>
    <col min="12293" max="12293" width="14.85546875" style="273" customWidth="1"/>
    <col min="12294" max="12294" width="23.140625" style="273" customWidth="1"/>
    <col min="12295" max="12295" width="16.42578125" style="273" customWidth="1"/>
    <col min="12296" max="12296" width="31" style="273" customWidth="1"/>
    <col min="12297" max="12297" width="30.28515625" style="273" customWidth="1"/>
    <col min="12298" max="12546" width="9.140625" style="273"/>
    <col min="12547" max="12547" width="42.28515625" style="273" customWidth="1"/>
    <col min="12548" max="12548" width="19.28515625" style="273" customWidth="1"/>
    <col min="12549" max="12549" width="14.85546875" style="273" customWidth="1"/>
    <col min="12550" max="12550" width="23.140625" style="273" customWidth="1"/>
    <col min="12551" max="12551" width="16.42578125" style="273" customWidth="1"/>
    <col min="12552" max="12552" width="31" style="273" customWidth="1"/>
    <col min="12553" max="12553" width="30.28515625" style="273" customWidth="1"/>
    <col min="12554" max="12802" width="9.140625" style="273"/>
    <col min="12803" max="12803" width="42.28515625" style="273" customWidth="1"/>
    <col min="12804" max="12804" width="19.28515625" style="273" customWidth="1"/>
    <col min="12805" max="12805" width="14.85546875" style="273" customWidth="1"/>
    <col min="12806" max="12806" width="23.140625" style="273" customWidth="1"/>
    <col min="12807" max="12807" width="16.42578125" style="273" customWidth="1"/>
    <col min="12808" max="12808" width="31" style="273" customWidth="1"/>
    <col min="12809" max="12809" width="30.28515625" style="273" customWidth="1"/>
    <col min="12810" max="13058" width="9.140625" style="273"/>
    <col min="13059" max="13059" width="42.28515625" style="273" customWidth="1"/>
    <col min="13060" max="13060" width="19.28515625" style="273" customWidth="1"/>
    <col min="13061" max="13061" width="14.85546875" style="273" customWidth="1"/>
    <col min="13062" max="13062" width="23.140625" style="273" customWidth="1"/>
    <col min="13063" max="13063" width="16.42578125" style="273" customWidth="1"/>
    <col min="13064" max="13064" width="31" style="273" customWidth="1"/>
    <col min="13065" max="13065" width="30.28515625" style="273" customWidth="1"/>
    <col min="13066" max="13314" width="9.140625" style="273"/>
    <col min="13315" max="13315" width="42.28515625" style="273" customWidth="1"/>
    <col min="13316" max="13316" width="19.28515625" style="273" customWidth="1"/>
    <col min="13317" max="13317" width="14.85546875" style="273" customWidth="1"/>
    <col min="13318" max="13318" width="23.140625" style="273" customWidth="1"/>
    <col min="13319" max="13319" width="16.42578125" style="273" customWidth="1"/>
    <col min="13320" max="13320" width="31" style="273" customWidth="1"/>
    <col min="13321" max="13321" width="30.28515625" style="273" customWidth="1"/>
    <col min="13322" max="13570" width="9.140625" style="273"/>
    <col min="13571" max="13571" width="42.28515625" style="273" customWidth="1"/>
    <col min="13572" max="13572" width="19.28515625" style="273" customWidth="1"/>
    <col min="13573" max="13573" width="14.85546875" style="273" customWidth="1"/>
    <col min="13574" max="13574" width="23.140625" style="273" customWidth="1"/>
    <col min="13575" max="13575" width="16.42578125" style="273" customWidth="1"/>
    <col min="13576" max="13576" width="31" style="273" customWidth="1"/>
    <col min="13577" max="13577" width="30.28515625" style="273" customWidth="1"/>
    <col min="13578" max="13826" width="9.140625" style="273"/>
    <col min="13827" max="13827" width="42.28515625" style="273" customWidth="1"/>
    <col min="13828" max="13828" width="19.28515625" style="273" customWidth="1"/>
    <col min="13829" max="13829" width="14.85546875" style="273" customWidth="1"/>
    <col min="13830" max="13830" width="23.140625" style="273" customWidth="1"/>
    <col min="13831" max="13831" width="16.42578125" style="273" customWidth="1"/>
    <col min="13832" max="13832" width="31" style="273" customWidth="1"/>
    <col min="13833" max="13833" width="30.28515625" style="273" customWidth="1"/>
    <col min="13834" max="14082" width="9.140625" style="273"/>
    <col min="14083" max="14083" width="42.28515625" style="273" customWidth="1"/>
    <col min="14084" max="14084" width="19.28515625" style="273" customWidth="1"/>
    <col min="14085" max="14085" width="14.85546875" style="273" customWidth="1"/>
    <col min="14086" max="14086" width="23.140625" style="273" customWidth="1"/>
    <col min="14087" max="14087" width="16.42578125" style="273" customWidth="1"/>
    <col min="14088" max="14088" width="31" style="273" customWidth="1"/>
    <col min="14089" max="14089" width="30.28515625" style="273" customWidth="1"/>
    <col min="14090" max="14338" width="9.140625" style="273"/>
    <col min="14339" max="14339" width="42.28515625" style="273" customWidth="1"/>
    <col min="14340" max="14340" width="19.28515625" style="273" customWidth="1"/>
    <col min="14341" max="14341" width="14.85546875" style="273" customWidth="1"/>
    <col min="14342" max="14342" width="23.140625" style="273" customWidth="1"/>
    <col min="14343" max="14343" width="16.42578125" style="273" customWidth="1"/>
    <col min="14344" max="14344" width="31" style="273" customWidth="1"/>
    <col min="14345" max="14345" width="30.28515625" style="273" customWidth="1"/>
    <col min="14346" max="14594" width="9.140625" style="273"/>
    <col min="14595" max="14595" width="42.28515625" style="273" customWidth="1"/>
    <col min="14596" max="14596" width="19.28515625" style="273" customWidth="1"/>
    <col min="14597" max="14597" width="14.85546875" style="273" customWidth="1"/>
    <col min="14598" max="14598" width="23.140625" style="273" customWidth="1"/>
    <col min="14599" max="14599" width="16.42578125" style="273" customWidth="1"/>
    <col min="14600" max="14600" width="31" style="273" customWidth="1"/>
    <col min="14601" max="14601" width="30.28515625" style="273" customWidth="1"/>
    <col min="14602" max="14850" width="9.140625" style="273"/>
    <col min="14851" max="14851" width="42.28515625" style="273" customWidth="1"/>
    <col min="14852" max="14852" width="19.28515625" style="273" customWidth="1"/>
    <col min="14853" max="14853" width="14.85546875" style="273" customWidth="1"/>
    <col min="14854" max="14854" width="23.140625" style="273" customWidth="1"/>
    <col min="14855" max="14855" width="16.42578125" style="273" customWidth="1"/>
    <col min="14856" max="14856" width="31" style="273" customWidth="1"/>
    <col min="14857" max="14857" width="30.28515625" style="273" customWidth="1"/>
    <col min="14858" max="15106" width="9.140625" style="273"/>
    <col min="15107" max="15107" width="42.28515625" style="273" customWidth="1"/>
    <col min="15108" max="15108" width="19.28515625" style="273" customWidth="1"/>
    <col min="15109" max="15109" width="14.85546875" style="273" customWidth="1"/>
    <col min="15110" max="15110" width="23.140625" style="273" customWidth="1"/>
    <col min="15111" max="15111" width="16.42578125" style="273" customWidth="1"/>
    <col min="15112" max="15112" width="31" style="273" customWidth="1"/>
    <col min="15113" max="15113" width="30.28515625" style="273" customWidth="1"/>
    <col min="15114" max="15362" width="9.140625" style="273"/>
    <col min="15363" max="15363" width="42.28515625" style="273" customWidth="1"/>
    <col min="15364" max="15364" width="19.28515625" style="273" customWidth="1"/>
    <col min="15365" max="15365" width="14.85546875" style="273" customWidth="1"/>
    <col min="15366" max="15366" width="23.140625" style="273" customWidth="1"/>
    <col min="15367" max="15367" width="16.42578125" style="273" customWidth="1"/>
    <col min="15368" max="15368" width="31" style="273" customWidth="1"/>
    <col min="15369" max="15369" width="30.28515625" style="273" customWidth="1"/>
    <col min="15370" max="15618" width="9.140625" style="273"/>
    <col min="15619" max="15619" width="42.28515625" style="273" customWidth="1"/>
    <col min="15620" max="15620" width="19.28515625" style="273" customWidth="1"/>
    <col min="15621" max="15621" width="14.85546875" style="273" customWidth="1"/>
    <col min="15622" max="15622" width="23.140625" style="273" customWidth="1"/>
    <col min="15623" max="15623" width="16.42578125" style="273" customWidth="1"/>
    <col min="15624" max="15624" width="31" style="273" customWidth="1"/>
    <col min="15625" max="15625" width="30.28515625" style="273" customWidth="1"/>
    <col min="15626" max="15874" width="9.140625" style="273"/>
    <col min="15875" max="15875" width="42.28515625" style="273" customWidth="1"/>
    <col min="15876" max="15876" width="19.28515625" style="273" customWidth="1"/>
    <col min="15877" max="15877" width="14.85546875" style="273" customWidth="1"/>
    <col min="15878" max="15878" width="23.140625" style="273" customWidth="1"/>
    <col min="15879" max="15879" width="16.42578125" style="273" customWidth="1"/>
    <col min="15880" max="15880" width="31" style="273" customWidth="1"/>
    <col min="15881" max="15881" width="30.28515625" style="273" customWidth="1"/>
    <col min="15882" max="16130" width="9.140625" style="273"/>
    <col min="16131" max="16131" width="42.28515625" style="273" customWidth="1"/>
    <col min="16132" max="16132" width="19.28515625" style="273" customWidth="1"/>
    <col min="16133" max="16133" width="14.85546875" style="273" customWidth="1"/>
    <col min="16134" max="16134" width="23.140625" style="273" customWidth="1"/>
    <col min="16135" max="16135" width="16.42578125" style="273" customWidth="1"/>
    <col min="16136" max="16136" width="31" style="273" customWidth="1"/>
    <col min="16137" max="16137" width="30.28515625" style="273" customWidth="1"/>
    <col min="16138" max="16384" width="9.140625" style="273"/>
  </cols>
  <sheetData>
    <row r="1" spans="1:9" ht="15.75" x14ac:dyDescent="0.25">
      <c r="A1" s="270" t="s">
        <v>279</v>
      </c>
      <c r="B1" s="271"/>
      <c r="C1" s="271"/>
      <c r="D1" s="271"/>
      <c r="E1" s="271"/>
      <c r="F1" s="271"/>
      <c r="G1" s="271"/>
      <c r="H1" s="271"/>
    </row>
    <row r="2" spans="1:9" ht="15.75" x14ac:dyDescent="0.25">
      <c r="A2" s="357" t="s">
        <v>297</v>
      </c>
      <c r="B2" s="357"/>
      <c r="C2" s="357"/>
      <c r="D2" s="357"/>
      <c r="E2" s="357"/>
      <c r="F2" s="357"/>
      <c r="G2" s="357"/>
      <c r="H2" s="357"/>
    </row>
    <row r="3" spans="1:9" ht="15.75" x14ac:dyDescent="0.25">
      <c r="A3" s="274" t="s">
        <v>280</v>
      </c>
      <c r="B3" s="274"/>
      <c r="C3" s="274"/>
      <c r="D3" s="274"/>
      <c r="E3" s="274"/>
      <c r="F3" s="312"/>
      <c r="G3" s="274"/>
      <c r="H3" s="274"/>
    </row>
    <row r="4" spans="1:9" ht="16.5" thickBot="1" x14ac:dyDescent="0.3">
      <c r="A4" s="275"/>
      <c r="B4" s="275"/>
      <c r="C4" s="275"/>
      <c r="D4" s="275"/>
      <c r="E4" s="275"/>
      <c r="F4" s="275"/>
      <c r="G4" s="275"/>
      <c r="H4" s="275"/>
    </row>
    <row r="5" spans="1:9" ht="15.75" x14ac:dyDescent="0.25">
      <c r="A5" s="276" t="s">
        <v>281</v>
      </c>
      <c r="B5" s="277" t="s">
        <v>23</v>
      </c>
      <c r="C5" s="277" t="s">
        <v>282</v>
      </c>
      <c r="D5" s="277" t="s">
        <v>283</v>
      </c>
      <c r="E5" s="277" t="s">
        <v>301</v>
      </c>
      <c r="F5" s="277" t="s">
        <v>304</v>
      </c>
      <c r="G5" s="358" t="s">
        <v>284</v>
      </c>
      <c r="H5" s="278" t="s">
        <v>285</v>
      </c>
    </row>
    <row r="6" spans="1:9" ht="16.5" thickBot="1" x14ac:dyDescent="0.3">
      <c r="A6" s="313"/>
      <c r="B6" s="314"/>
      <c r="C6" s="314"/>
      <c r="D6" s="315">
        <v>2.5000000000000001E-2</v>
      </c>
      <c r="E6" s="315" t="s">
        <v>302</v>
      </c>
      <c r="F6" s="315" t="s">
        <v>303</v>
      </c>
      <c r="G6" s="359"/>
      <c r="H6" s="282" t="s">
        <v>286</v>
      </c>
    </row>
    <row r="7" spans="1:9" ht="16.5" thickBot="1" x14ac:dyDescent="0.3">
      <c r="A7" s="279"/>
      <c r="B7" s="280"/>
      <c r="C7" s="280"/>
      <c r="D7" s="281">
        <v>0.1</v>
      </c>
      <c r="E7" s="281">
        <v>7.4999999999999997E-2</v>
      </c>
      <c r="F7" s="281">
        <v>2.5000000000000001E-2</v>
      </c>
      <c r="G7" s="360"/>
      <c r="H7" s="282"/>
    </row>
    <row r="8" spans="1:9" ht="16.5" thickBot="1" x14ac:dyDescent="0.3">
      <c r="A8" s="283"/>
      <c r="B8" s="284"/>
      <c r="C8" s="285"/>
      <c r="D8" s="286"/>
      <c r="E8" s="286"/>
      <c r="F8" s="286"/>
      <c r="G8" s="284"/>
      <c r="H8" s="287"/>
      <c r="I8" s="288"/>
    </row>
    <row r="9" spans="1:9" ht="16.5" thickBot="1" x14ac:dyDescent="0.3">
      <c r="A9" s="289" t="s">
        <v>287</v>
      </c>
      <c r="B9" s="290" t="s">
        <v>240</v>
      </c>
      <c r="C9" s="291">
        <f>Print!P14</f>
        <v>914.76</v>
      </c>
      <c r="D9" s="291">
        <f>C9*D6</f>
        <v>22.869</v>
      </c>
      <c r="E9" s="291">
        <f>C9*E7</f>
        <v>68.606999999999999</v>
      </c>
      <c r="F9" s="291">
        <f>C9*F7</f>
        <v>22.869</v>
      </c>
      <c r="G9" s="291">
        <f>SUM(C9+D9+E9+F9)</f>
        <v>1029.105</v>
      </c>
      <c r="H9" s="292">
        <f>SUM(G9+G9*20/100)</f>
        <v>1234.9259999999999</v>
      </c>
    </row>
    <row r="10" spans="1:9" ht="16.5" thickBot="1" x14ac:dyDescent="0.3">
      <c r="A10" s="293"/>
      <c r="B10" s="284"/>
      <c r="C10" s="294"/>
      <c r="D10" s="295"/>
      <c r="E10" s="295"/>
      <c r="F10" s="295"/>
      <c r="G10" s="295"/>
      <c r="H10" s="296"/>
    </row>
    <row r="11" spans="1:9" ht="16.5" thickBot="1" x14ac:dyDescent="0.3">
      <c r="A11" s="289" t="s">
        <v>104</v>
      </c>
      <c r="B11" s="290" t="s">
        <v>240</v>
      </c>
      <c r="C11" s="291">
        <f>Internet!F21</f>
        <v>745.36799999999994</v>
      </c>
      <c r="D11" s="291">
        <f>SUM(C11*$D$7)</f>
        <v>74.536799999999999</v>
      </c>
      <c r="E11" s="291">
        <f>C11*E7</f>
        <v>55.902599999999993</v>
      </c>
      <c r="F11" s="291">
        <f>C11*F7</f>
        <v>18.6342</v>
      </c>
      <c r="G11" s="291">
        <f>SUM(C11+D11+E11+F11)</f>
        <v>894.44159999999988</v>
      </c>
      <c r="H11" s="292">
        <f>SUM(G11+G11*20/100)</f>
        <v>1073.3299199999999</v>
      </c>
    </row>
    <row r="12" spans="1:9" ht="16.5" thickBot="1" x14ac:dyDescent="0.3">
      <c r="A12" s="293"/>
      <c r="B12" s="284"/>
      <c r="C12" s="294"/>
      <c r="D12" s="295"/>
      <c r="E12" s="295"/>
      <c r="F12" s="295"/>
      <c r="G12" s="295"/>
      <c r="H12" s="296"/>
    </row>
    <row r="13" spans="1:9" ht="16.5" thickBot="1" x14ac:dyDescent="0.3">
      <c r="A13" s="297" t="s">
        <v>288</v>
      </c>
      <c r="B13" s="298" t="s">
        <v>240</v>
      </c>
      <c r="C13" s="291">
        <f t="shared" ref="C13:H13" si="0">SUM(C9:C11)</f>
        <v>1660.1279999999999</v>
      </c>
      <c r="D13" s="291">
        <f>SUM(D9:D11)</f>
        <v>97.405799999999999</v>
      </c>
      <c r="E13" s="291">
        <f t="shared" si="0"/>
        <v>124.50959999999999</v>
      </c>
      <c r="F13" s="291">
        <f t="shared" si="0"/>
        <v>41.5032</v>
      </c>
      <c r="G13" s="291">
        <f t="shared" si="0"/>
        <v>1923.5465999999999</v>
      </c>
      <c r="H13" s="299">
        <f t="shared" si="0"/>
        <v>2308.2559199999996</v>
      </c>
    </row>
    <row r="14" spans="1:9" ht="15.75" x14ac:dyDescent="0.25">
      <c r="A14" s="300"/>
      <c r="B14" s="300"/>
      <c r="C14" s="301"/>
      <c r="D14" s="302"/>
      <c r="E14" s="302"/>
      <c r="F14" s="302"/>
      <c r="G14" s="301"/>
      <c r="H14" s="300"/>
    </row>
    <row r="15" spans="1:9" ht="15.75" x14ac:dyDescent="0.25">
      <c r="A15" s="300"/>
      <c r="B15" s="303"/>
      <c r="C15" s="303"/>
      <c r="D15" s="303"/>
      <c r="E15" s="303"/>
      <c r="F15" s="303"/>
      <c r="G15" s="303"/>
      <c r="H15" s="303"/>
      <c r="I15" s="304"/>
    </row>
  </sheetData>
  <mergeCells count="2">
    <mergeCell ref="A2:H2"/>
    <mergeCell ref="G5:G7"/>
  </mergeCells>
  <pageMargins left="0.47" right="0.38" top="0.74803149606299213" bottom="0.74803149606299213" header="0.31496062992125984" footer="0.31496062992125984"/>
  <pageSetup paperSize="9" scale="9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285"/>
  <sheetViews>
    <sheetView topLeftCell="A25" workbookViewId="0">
      <selection activeCell="K4" sqref="K4:K58"/>
    </sheetView>
  </sheetViews>
  <sheetFormatPr defaultColWidth="9.140625" defaultRowHeight="12.75" x14ac:dyDescent="0.2"/>
  <cols>
    <col min="1" max="2" width="9.140625" style="1"/>
    <col min="3" max="3" width="10.140625" style="1" bestFit="1" customWidth="1"/>
    <col min="4" max="5" width="9.140625" style="1"/>
    <col min="6" max="6" width="25.42578125" style="1" customWidth="1"/>
    <col min="7" max="17" width="10.42578125" style="1" customWidth="1"/>
    <col min="18" max="19" width="9.140625" style="1"/>
    <col min="20" max="20" width="16" style="1" customWidth="1"/>
    <col min="21" max="32" width="10.7109375" style="1" customWidth="1"/>
    <col min="33" max="16384" width="9.140625" style="1"/>
  </cols>
  <sheetData>
    <row r="1" spans="2:34" ht="12.75" customHeight="1" x14ac:dyDescent="0.2">
      <c r="B1" s="1" t="s">
        <v>19</v>
      </c>
      <c r="C1" s="1" t="s">
        <v>19</v>
      </c>
    </row>
    <row r="2" spans="2:34" ht="13.5" customHeight="1" thickBot="1" x14ac:dyDescent="0.25">
      <c r="B2" s="5" t="s">
        <v>10</v>
      </c>
      <c r="C2" s="5" t="s">
        <v>10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34" ht="13.5" thickBot="1" x14ac:dyDescent="0.25">
      <c r="B3" s="5" t="s">
        <v>11</v>
      </c>
      <c r="C3" s="5" t="s">
        <v>11</v>
      </c>
      <c r="F3" s="51" t="s">
        <v>20</v>
      </c>
      <c r="G3" s="52" t="s">
        <v>10</v>
      </c>
      <c r="H3" s="52" t="s">
        <v>11</v>
      </c>
      <c r="I3" s="52" t="s">
        <v>12</v>
      </c>
      <c r="J3" s="52" t="s">
        <v>13</v>
      </c>
      <c r="K3" s="52" t="s">
        <v>15</v>
      </c>
      <c r="L3" s="52" t="s">
        <v>16</v>
      </c>
      <c r="M3" s="52" t="s">
        <v>18</v>
      </c>
      <c r="N3" s="52" t="s">
        <v>85</v>
      </c>
      <c r="O3" s="52" t="s">
        <v>86</v>
      </c>
      <c r="P3" s="52" t="s">
        <v>87</v>
      </c>
      <c r="Q3" s="52" t="s">
        <v>96</v>
      </c>
      <c r="T3" s="32"/>
      <c r="U3" s="33" t="s">
        <v>9</v>
      </c>
      <c r="V3" s="34" t="s">
        <v>10</v>
      </c>
      <c r="W3" s="34" t="s">
        <v>11</v>
      </c>
      <c r="X3" s="34" t="s">
        <v>12</v>
      </c>
      <c r="Y3" s="34" t="s">
        <v>13</v>
      </c>
      <c r="Z3" s="34" t="s">
        <v>15</v>
      </c>
      <c r="AA3" s="34" t="s">
        <v>16</v>
      </c>
      <c r="AB3" s="34" t="s">
        <v>18</v>
      </c>
      <c r="AC3" s="34" t="s">
        <v>85</v>
      </c>
      <c r="AD3" s="34" t="s">
        <v>86</v>
      </c>
      <c r="AE3" s="34" t="s">
        <v>87</v>
      </c>
      <c r="AF3" s="35" t="s">
        <v>96</v>
      </c>
    </row>
    <row r="4" spans="2:34" ht="14.25" x14ac:dyDescent="0.3">
      <c r="B4" s="5" t="s">
        <v>12</v>
      </c>
      <c r="C4" s="5" t="s">
        <v>12</v>
      </c>
      <c r="F4" s="53" t="s">
        <v>8</v>
      </c>
      <c r="G4" s="54">
        <v>2</v>
      </c>
      <c r="H4" s="54">
        <v>3</v>
      </c>
      <c r="I4" s="54">
        <v>3</v>
      </c>
      <c r="J4" s="54">
        <v>3.5</v>
      </c>
      <c r="K4" s="54">
        <v>4</v>
      </c>
      <c r="L4" s="54">
        <v>2</v>
      </c>
      <c r="M4" s="54">
        <v>2.5</v>
      </c>
      <c r="N4" s="54">
        <v>3</v>
      </c>
      <c r="O4" s="54">
        <v>3.5</v>
      </c>
      <c r="P4" s="54">
        <v>2</v>
      </c>
      <c r="Q4" s="55">
        <v>3.5</v>
      </c>
      <c r="S4" s="18"/>
      <c r="T4" s="29" t="s">
        <v>31</v>
      </c>
      <c r="U4" s="28"/>
      <c r="V4" s="150">
        <v>0.62</v>
      </c>
      <c r="W4" s="150">
        <v>0.63</v>
      </c>
      <c r="X4" s="150">
        <v>0.62</v>
      </c>
      <c r="Y4" s="150">
        <v>0.62</v>
      </c>
      <c r="Z4" s="150">
        <v>0.62</v>
      </c>
      <c r="AA4" s="150">
        <v>0.63</v>
      </c>
      <c r="AB4" s="150">
        <v>0.64</v>
      </c>
      <c r="AC4" s="150">
        <v>0.62</v>
      </c>
      <c r="AD4" s="150">
        <v>0.62</v>
      </c>
      <c r="AE4" s="150">
        <v>0.62</v>
      </c>
      <c r="AF4" s="150">
        <v>0.62</v>
      </c>
      <c r="AG4" s="64"/>
      <c r="AH4" s="8"/>
    </row>
    <row r="5" spans="2:34" ht="14.25" x14ac:dyDescent="0.3">
      <c r="B5" s="5" t="s">
        <v>13</v>
      </c>
      <c r="C5" s="5" t="s">
        <v>13</v>
      </c>
      <c r="F5" s="56" t="s">
        <v>120</v>
      </c>
      <c r="G5" s="57">
        <v>1.5</v>
      </c>
      <c r="H5" s="57">
        <v>2</v>
      </c>
      <c r="I5" s="57">
        <v>2</v>
      </c>
      <c r="J5" s="57">
        <v>2</v>
      </c>
      <c r="K5" s="57">
        <v>2.5</v>
      </c>
      <c r="L5" s="57">
        <v>1.5</v>
      </c>
      <c r="M5" s="57">
        <v>1.5</v>
      </c>
      <c r="N5" s="57">
        <v>2</v>
      </c>
      <c r="O5" s="57">
        <v>2.5</v>
      </c>
      <c r="P5" s="57">
        <v>1.5</v>
      </c>
      <c r="Q5" s="58">
        <v>2</v>
      </c>
      <c r="S5" s="18"/>
      <c r="T5" s="29" t="s">
        <v>32</v>
      </c>
      <c r="U5" s="28"/>
      <c r="V5" s="150">
        <v>0.06</v>
      </c>
      <c r="W5" s="150">
        <v>0.06</v>
      </c>
      <c r="X5" s="150">
        <v>7.0000000000000007E-2</v>
      </c>
      <c r="Y5" s="150">
        <v>0.04</v>
      </c>
      <c r="Z5" s="150">
        <v>0.06</v>
      </c>
      <c r="AA5" s="150">
        <v>0.14000000000000001</v>
      </c>
      <c r="AB5" s="150">
        <v>0.15</v>
      </c>
      <c r="AC5" s="150">
        <v>0.08</v>
      </c>
      <c r="AD5" s="150">
        <v>0.06</v>
      </c>
      <c r="AE5" s="150">
        <v>0.15</v>
      </c>
      <c r="AF5" s="150">
        <v>0.06</v>
      </c>
      <c r="AG5" s="64"/>
      <c r="AH5" s="8"/>
    </row>
    <row r="6" spans="2:34" ht="14.25" x14ac:dyDescent="0.3">
      <c r="B6" s="5" t="s">
        <v>15</v>
      </c>
      <c r="C6" s="5" t="s">
        <v>15</v>
      </c>
      <c r="F6" s="56" t="s">
        <v>121</v>
      </c>
      <c r="G6" s="57">
        <v>1.5</v>
      </c>
      <c r="H6" s="57">
        <v>2</v>
      </c>
      <c r="I6" s="57">
        <v>2</v>
      </c>
      <c r="J6" s="57">
        <v>2.5</v>
      </c>
      <c r="K6" s="57">
        <v>2.5</v>
      </c>
      <c r="L6" s="57">
        <v>1.5</v>
      </c>
      <c r="M6" s="57">
        <v>2</v>
      </c>
      <c r="N6" s="57">
        <v>2</v>
      </c>
      <c r="O6" s="57">
        <v>2.5</v>
      </c>
      <c r="P6" s="57">
        <v>1.5</v>
      </c>
      <c r="Q6" s="58">
        <v>2.5</v>
      </c>
      <c r="S6" s="18"/>
      <c r="T6" s="29" t="s">
        <v>1</v>
      </c>
      <c r="U6" s="28"/>
      <c r="V6" s="150">
        <v>7.0000000000000007E-2</v>
      </c>
      <c r="W6" s="150">
        <v>7.0000000000000007E-2</v>
      </c>
      <c r="X6" s="150">
        <v>7.0000000000000007E-2</v>
      </c>
      <c r="Y6" s="150">
        <v>0.05</v>
      </c>
      <c r="Z6" s="150">
        <v>0.05</v>
      </c>
      <c r="AA6" s="150">
        <v>0.12</v>
      </c>
      <c r="AB6" s="150">
        <v>0.12</v>
      </c>
      <c r="AC6" s="150">
        <v>7.0000000000000007E-2</v>
      </c>
      <c r="AD6" s="150">
        <v>0.05</v>
      </c>
      <c r="AE6" s="150">
        <v>0.13</v>
      </c>
      <c r="AF6" s="150">
        <v>0.05</v>
      </c>
      <c r="AG6" s="64"/>
      <c r="AH6" s="8"/>
    </row>
    <row r="7" spans="2:34" ht="14.25" x14ac:dyDescent="0.3">
      <c r="B7" s="5" t="s">
        <v>16</v>
      </c>
      <c r="C7" s="5" t="s">
        <v>16</v>
      </c>
      <c r="F7" s="56" t="s">
        <v>105</v>
      </c>
      <c r="G7" s="57">
        <v>1.5</v>
      </c>
      <c r="H7" s="57">
        <v>2</v>
      </c>
      <c r="I7" s="57">
        <v>2.5</v>
      </c>
      <c r="J7" s="57">
        <v>2.5</v>
      </c>
      <c r="K7" s="57">
        <v>3</v>
      </c>
      <c r="L7" s="57">
        <v>1.5</v>
      </c>
      <c r="M7" s="57">
        <v>2</v>
      </c>
      <c r="N7" s="57">
        <v>2</v>
      </c>
      <c r="O7" s="57">
        <v>2.5</v>
      </c>
      <c r="P7" s="57">
        <v>1.5</v>
      </c>
      <c r="Q7" s="58">
        <v>2.5</v>
      </c>
      <c r="S7" s="18"/>
      <c r="T7" s="29" t="s">
        <v>127</v>
      </c>
      <c r="U7" s="28"/>
      <c r="V7" s="150">
        <v>0.1</v>
      </c>
      <c r="W7" s="150">
        <v>0.11</v>
      </c>
      <c r="X7" s="150">
        <v>0.11</v>
      </c>
      <c r="Y7" s="150">
        <v>0.14000000000000001</v>
      </c>
      <c r="Z7" s="150">
        <v>0.14000000000000001</v>
      </c>
      <c r="AA7" s="150">
        <v>0</v>
      </c>
      <c r="AB7" s="150">
        <v>0</v>
      </c>
      <c r="AC7" s="150">
        <v>0.1</v>
      </c>
      <c r="AD7" s="150">
        <v>0.14000000000000001</v>
      </c>
      <c r="AE7" s="150">
        <v>0</v>
      </c>
      <c r="AF7" s="150">
        <v>0.14000000000000001</v>
      </c>
      <c r="AG7" s="64"/>
      <c r="AH7" s="8"/>
    </row>
    <row r="8" spans="2:34" ht="14.25" x14ac:dyDescent="0.3">
      <c r="B8" s="5" t="s">
        <v>18</v>
      </c>
      <c r="C8" s="5" t="s">
        <v>18</v>
      </c>
      <c r="F8" s="56" t="s">
        <v>128</v>
      </c>
      <c r="G8" s="57">
        <v>1.5</v>
      </c>
      <c r="H8" s="57">
        <v>2</v>
      </c>
      <c r="I8" s="57">
        <v>2</v>
      </c>
      <c r="J8" s="57">
        <v>2.5</v>
      </c>
      <c r="K8" s="57">
        <v>2.5</v>
      </c>
      <c r="L8" s="57">
        <v>1.5</v>
      </c>
      <c r="M8" s="57">
        <v>2</v>
      </c>
      <c r="N8" s="57">
        <v>2</v>
      </c>
      <c r="O8" s="57">
        <v>2.5</v>
      </c>
      <c r="P8" s="57">
        <v>1.5</v>
      </c>
      <c r="Q8" s="58">
        <v>2.5</v>
      </c>
      <c r="S8" s="18"/>
      <c r="T8" s="29" t="s">
        <v>47</v>
      </c>
      <c r="U8" s="28"/>
      <c r="V8" s="150">
        <v>0.01</v>
      </c>
      <c r="W8" s="150">
        <v>0.01</v>
      </c>
      <c r="X8" s="150">
        <v>0.01</v>
      </c>
      <c r="Y8" s="150">
        <v>0</v>
      </c>
      <c r="Z8" s="150">
        <v>0</v>
      </c>
      <c r="AA8" s="150">
        <v>0.01</v>
      </c>
      <c r="AB8" s="150">
        <v>0.01</v>
      </c>
      <c r="AC8" s="150">
        <v>0.01</v>
      </c>
      <c r="AD8" s="150">
        <v>0</v>
      </c>
      <c r="AE8" s="150">
        <v>0.01</v>
      </c>
      <c r="AF8" s="150">
        <v>0</v>
      </c>
      <c r="AG8" s="64"/>
      <c r="AH8" s="8"/>
    </row>
    <row r="9" spans="2:34" ht="14.25" x14ac:dyDescent="0.3">
      <c r="B9" s="5" t="s">
        <v>85</v>
      </c>
      <c r="C9" s="5" t="s">
        <v>85</v>
      </c>
      <c r="F9" s="56" t="s">
        <v>115</v>
      </c>
      <c r="G9" s="57">
        <v>2</v>
      </c>
      <c r="H9" s="57">
        <v>2.5</v>
      </c>
      <c r="I9" s="57">
        <v>3</v>
      </c>
      <c r="J9" s="57">
        <v>3</v>
      </c>
      <c r="K9" s="57">
        <v>3.5</v>
      </c>
      <c r="L9" s="57">
        <v>2</v>
      </c>
      <c r="M9" s="57">
        <v>2.5</v>
      </c>
      <c r="N9" s="57">
        <v>2.5</v>
      </c>
      <c r="O9" s="57">
        <v>3</v>
      </c>
      <c r="P9" s="57">
        <v>2</v>
      </c>
      <c r="Q9" s="58">
        <v>3</v>
      </c>
      <c r="S9" s="18"/>
      <c r="T9" s="29" t="s">
        <v>88</v>
      </c>
      <c r="U9" s="28"/>
      <c r="V9" s="150">
        <v>0.01</v>
      </c>
      <c r="W9" s="150">
        <v>0.01</v>
      </c>
      <c r="X9" s="150">
        <v>0.01</v>
      </c>
      <c r="Y9" s="150">
        <v>0.01</v>
      </c>
      <c r="Z9" s="150">
        <v>1.4999999999999999E-2</v>
      </c>
      <c r="AA9" s="150">
        <v>0.01</v>
      </c>
      <c r="AB9" s="150">
        <v>0.01</v>
      </c>
      <c r="AC9" s="150">
        <v>0.01</v>
      </c>
      <c r="AD9" s="150">
        <v>1.4999999999999999E-2</v>
      </c>
      <c r="AE9" s="150">
        <v>0.01</v>
      </c>
      <c r="AF9" s="150">
        <v>1.4999999999999999E-2</v>
      </c>
      <c r="AG9" s="64"/>
      <c r="AH9" s="8"/>
    </row>
    <row r="10" spans="2:34" ht="14.25" x14ac:dyDescent="0.3">
      <c r="B10" s="5" t="s">
        <v>86</v>
      </c>
      <c r="C10" s="5" t="s">
        <v>86</v>
      </c>
      <c r="F10" s="56" t="s">
        <v>191</v>
      </c>
      <c r="G10" s="57">
        <v>1.5</v>
      </c>
      <c r="H10" s="57">
        <v>2</v>
      </c>
      <c r="I10" s="57">
        <v>2.5</v>
      </c>
      <c r="J10" s="57">
        <v>2.5</v>
      </c>
      <c r="K10" s="57">
        <v>3</v>
      </c>
      <c r="L10" s="57">
        <v>1.5</v>
      </c>
      <c r="M10" s="57">
        <v>2</v>
      </c>
      <c r="N10" s="57">
        <v>2</v>
      </c>
      <c r="O10" s="57">
        <v>2.5</v>
      </c>
      <c r="P10" s="57">
        <v>1.5</v>
      </c>
      <c r="Q10" s="58">
        <v>2.5</v>
      </c>
      <c r="S10" s="18"/>
      <c r="T10" s="29" t="s">
        <v>90</v>
      </c>
      <c r="U10" s="28"/>
      <c r="V10" s="150">
        <v>0.01</v>
      </c>
      <c r="W10" s="150">
        <v>0.01</v>
      </c>
      <c r="X10" s="150">
        <v>0.01</v>
      </c>
      <c r="Y10" s="150">
        <v>0.01</v>
      </c>
      <c r="Z10" s="150">
        <v>0.01</v>
      </c>
      <c r="AA10" s="150">
        <v>0.01</v>
      </c>
      <c r="AB10" s="150">
        <v>0.01</v>
      </c>
      <c r="AC10" s="150">
        <v>0.01</v>
      </c>
      <c r="AD10" s="150">
        <v>0.01</v>
      </c>
      <c r="AE10" s="150">
        <v>0.01</v>
      </c>
      <c r="AF10" s="150">
        <v>0.01</v>
      </c>
      <c r="AG10" s="64"/>
      <c r="AH10" s="8"/>
    </row>
    <row r="11" spans="2:34" ht="14.25" x14ac:dyDescent="0.3">
      <c r="B11" s="5" t="s">
        <v>87</v>
      </c>
      <c r="C11" s="5" t="s">
        <v>87</v>
      </c>
      <c r="F11" s="56" t="s">
        <v>107</v>
      </c>
      <c r="G11" s="57">
        <v>1.5</v>
      </c>
      <c r="H11" s="57">
        <v>2</v>
      </c>
      <c r="I11" s="57">
        <v>2.5</v>
      </c>
      <c r="J11" s="57">
        <v>2.5</v>
      </c>
      <c r="K11" s="57">
        <v>3</v>
      </c>
      <c r="L11" s="57">
        <v>1.5</v>
      </c>
      <c r="M11" s="57">
        <v>2</v>
      </c>
      <c r="N11" s="57">
        <v>2</v>
      </c>
      <c r="O11" s="57">
        <v>2.5</v>
      </c>
      <c r="P11" s="57">
        <v>1.5</v>
      </c>
      <c r="Q11" s="58">
        <v>2.5</v>
      </c>
      <c r="S11" s="18"/>
      <c r="T11" s="29" t="s">
        <v>93</v>
      </c>
      <c r="U11" s="28"/>
      <c r="V11" s="150">
        <v>5.0000000000000001E-3</v>
      </c>
      <c r="W11" s="150">
        <v>5.0000000000000001E-3</v>
      </c>
      <c r="X11" s="150">
        <v>5.0000000000000001E-3</v>
      </c>
      <c r="Y11" s="150">
        <v>0.01</v>
      </c>
      <c r="Z11" s="150">
        <v>0.01</v>
      </c>
      <c r="AA11" s="150">
        <v>5.0000000000000001E-3</v>
      </c>
      <c r="AB11" s="150">
        <v>5.0000000000000001E-3</v>
      </c>
      <c r="AC11" s="150">
        <v>5.0000000000000001E-3</v>
      </c>
      <c r="AD11" s="150">
        <v>0.01</v>
      </c>
      <c r="AE11" s="150">
        <v>5.0000000000000001E-3</v>
      </c>
      <c r="AF11" s="150">
        <v>0.01</v>
      </c>
      <c r="AG11" s="64"/>
      <c r="AH11" s="8"/>
    </row>
    <row r="12" spans="2:34" ht="14.25" x14ac:dyDescent="0.3">
      <c r="B12" s="5" t="s">
        <v>96</v>
      </c>
      <c r="F12" s="56" t="s">
        <v>106</v>
      </c>
      <c r="G12" s="57">
        <v>2</v>
      </c>
      <c r="H12" s="57">
        <v>2.5</v>
      </c>
      <c r="I12" s="57">
        <v>3</v>
      </c>
      <c r="J12" s="57">
        <v>3</v>
      </c>
      <c r="K12" s="57">
        <v>3.5</v>
      </c>
      <c r="L12" s="57">
        <v>2</v>
      </c>
      <c r="M12" s="57">
        <v>2.5</v>
      </c>
      <c r="N12" s="57">
        <v>2.5</v>
      </c>
      <c r="O12" s="57">
        <v>3.5</v>
      </c>
      <c r="P12" s="57">
        <v>2</v>
      </c>
      <c r="Q12" s="58">
        <v>3</v>
      </c>
      <c r="S12" s="18"/>
      <c r="T12" s="29" t="s">
        <v>89</v>
      </c>
      <c r="U12" s="28"/>
      <c r="V12" s="150">
        <v>0.01</v>
      </c>
      <c r="W12" s="150">
        <v>0.01</v>
      </c>
      <c r="X12" s="150">
        <v>0.01</v>
      </c>
      <c r="Y12" s="150">
        <v>0.01</v>
      </c>
      <c r="Z12" s="150">
        <v>0.01</v>
      </c>
      <c r="AA12" s="150">
        <v>0.01</v>
      </c>
      <c r="AB12" s="150">
        <v>0.01</v>
      </c>
      <c r="AC12" s="150">
        <v>1.4999999999999999E-2</v>
      </c>
      <c r="AD12" s="150">
        <v>0.01</v>
      </c>
      <c r="AE12" s="150">
        <v>0.01</v>
      </c>
      <c r="AF12" s="150">
        <v>0.01</v>
      </c>
      <c r="AG12" s="64"/>
      <c r="AH12" s="8"/>
    </row>
    <row r="13" spans="2:34" ht="14.25" x14ac:dyDescent="0.3">
      <c r="F13" s="56" t="s">
        <v>125</v>
      </c>
      <c r="G13" s="57">
        <v>4</v>
      </c>
      <c r="H13" s="57">
        <v>5</v>
      </c>
      <c r="I13" s="57">
        <v>5.5</v>
      </c>
      <c r="J13" s="57">
        <v>6</v>
      </c>
      <c r="K13" s="57">
        <v>7</v>
      </c>
      <c r="L13" s="57">
        <v>4</v>
      </c>
      <c r="M13" s="57">
        <v>4.5</v>
      </c>
      <c r="N13" s="57">
        <v>5</v>
      </c>
      <c r="O13" s="57">
        <v>6.5</v>
      </c>
      <c r="P13" s="57">
        <v>4</v>
      </c>
      <c r="Q13" s="58">
        <v>6</v>
      </c>
      <c r="S13" s="18"/>
      <c r="T13" s="29" t="s">
        <v>94</v>
      </c>
      <c r="U13" s="11"/>
      <c r="V13" s="150">
        <v>5.0000000000000001E-3</v>
      </c>
      <c r="W13" s="150">
        <v>5.0000000000000001E-3</v>
      </c>
      <c r="X13" s="150">
        <v>5.0000000000000001E-3</v>
      </c>
      <c r="Y13" s="150">
        <v>0.01</v>
      </c>
      <c r="Z13" s="150">
        <v>0.01</v>
      </c>
      <c r="AA13" s="150">
        <v>0</v>
      </c>
      <c r="AB13" s="150">
        <v>0</v>
      </c>
      <c r="AC13" s="150">
        <v>5.0000000000000001E-3</v>
      </c>
      <c r="AD13" s="150">
        <v>0.01</v>
      </c>
      <c r="AE13" s="150">
        <v>0.01</v>
      </c>
      <c r="AF13" s="150">
        <v>0.01</v>
      </c>
      <c r="AG13" s="64"/>
      <c r="AH13" s="8"/>
    </row>
    <row r="14" spans="2:34" ht="14.25" x14ac:dyDescent="0.3">
      <c r="F14" s="56" t="s">
        <v>74</v>
      </c>
      <c r="G14" s="57">
        <v>6.5</v>
      </c>
      <c r="H14" s="57">
        <v>8</v>
      </c>
      <c r="I14" s="57">
        <v>9</v>
      </c>
      <c r="J14" s="57">
        <v>10</v>
      </c>
      <c r="K14" s="57">
        <v>11</v>
      </c>
      <c r="L14" s="57">
        <v>6.5</v>
      </c>
      <c r="M14" s="57">
        <v>7.5</v>
      </c>
      <c r="N14" s="57">
        <v>8</v>
      </c>
      <c r="O14" s="57">
        <v>10</v>
      </c>
      <c r="P14" s="57">
        <v>6.5</v>
      </c>
      <c r="Q14" s="58">
        <v>10</v>
      </c>
      <c r="S14" s="18"/>
      <c r="T14" s="29" t="s">
        <v>100</v>
      </c>
      <c r="U14" s="11"/>
      <c r="V14" s="150">
        <v>5.0000000000000001E-3</v>
      </c>
      <c r="W14" s="150">
        <v>0.01</v>
      </c>
      <c r="X14" s="150">
        <v>0.01</v>
      </c>
      <c r="Y14" s="150">
        <v>5.0000000000000001E-3</v>
      </c>
      <c r="Z14" s="150">
        <v>5.0000000000000001E-3</v>
      </c>
      <c r="AA14" s="150">
        <v>0.01</v>
      </c>
      <c r="AB14" s="150">
        <v>0.01</v>
      </c>
      <c r="AC14" s="150">
        <v>5.0000000000000001E-3</v>
      </c>
      <c r="AD14" s="150">
        <v>5.0000000000000001E-3</v>
      </c>
      <c r="AE14" s="150">
        <v>0.01</v>
      </c>
      <c r="AF14" s="150">
        <v>5.0000000000000001E-3</v>
      </c>
      <c r="AG14" s="64"/>
      <c r="AH14" s="8"/>
    </row>
    <row r="15" spans="2:34" ht="14.25" x14ac:dyDescent="0.3"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8"/>
      <c r="S15" s="18"/>
      <c r="T15" s="29" t="s">
        <v>56</v>
      </c>
      <c r="U15" s="11"/>
      <c r="V15" s="150">
        <v>0.01</v>
      </c>
      <c r="W15" s="150">
        <v>0.01</v>
      </c>
      <c r="X15" s="150">
        <v>0.01</v>
      </c>
      <c r="Y15" s="150">
        <v>0.02</v>
      </c>
      <c r="Z15" s="150">
        <v>1.4999999999999999E-2</v>
      </c>
      <c r="AA15" s="150">
        <v>0</v>
      </c>
      <c r="AB15" s="150">
        <v>0</v>
      </c>
      <c r="AC15" s="150">
        <v>0.01</v>
      </c>
      <c r="AD15" s="150">
        <v>1.4999999999999999E-2</v>
      </c>
      <c r="AE15" s="150">
        <v>0</v>
      </c>
      <c r="AF15" s="150">
        <v>1.4999999999999999E-2</v>
      </c>
      <c r="AG15" s="64"/>
      <c r="AH15" s="8"/>
    </row>
    <row r="16" spans="2:34" ht="14.25" x14ac:dyDescent="0.3">
      <c r="F16" s="56" t="s">
        <v>190</v>
      </c>
      <c r="G16" s="57">
        <v>9</v>
      </c>
      <c r="H16" s="57">
        <v>11</v>
      </c>
      <c r="I16" s="57">
        <v>12.5</v>
      </c>
      <c r="J16" s="57">
        <v>13.5</v>
      </c>
      <c r="K16" s="57">
        <v>15</v>
      </c>
      <c r="L16" s="57">
        <v>9</v>
      </c>
      <c r="M16" s="57">
        <v>10.5</v>
      </c>
      <c r="N16" s="57">
        <v>11</v>
      </c>
      <c r="O16" s="57">
        <v>14</v>
      </c>
      <c r="P16" s="57">
        <v>9</v>
      </c>
      <c r="Q16" s="58">
        <v>13.5</v>
      </c>
      <c r="S16" s="18"/>
      <c r="T16" s="29" t="s">
        <v>54</v>
      </c>
      <c r="U16" s="11"/>
      <c r="V16" s="150">
        <v>2.5000000000000001E-2</v>
      </c>
      <c r="W16" s="150">
        <v>0.02</v>
      </c>
      <c r="X16" s="150">
        <v>0.02</v>
      </c>
      <c r="Y16" s="150">
        <v>0.01</v>
      </c>
      <c r="Z16" s="150">
        <v>0.01</v>
      </c>
      <c r="AA16" s="150">
        <v>0.03</v>
      </c>
      <c r="AB16" s="150">
        <v>0.03</v>
      </c>
      <c r="AC16" s="150">
        <v>0.02</v>
      </c>
      <c r="AD16" s="150">
        <v>0.01</v>
      </c>
      <c r="AE16" s="150">
        <v>0.03</v>
      </c>
      <c r="AF16" s="150">
        <v>0.01</v>
      </c>
      <c r="AG16" s="64"/>
      <c r="AH16" s="8"/>
    </row>
    <row r="17" spans="6:34" ht="14.25" x14ac:dyDescent="0.3">
      <c r="F17" s="56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8"/>
      <c r="S17" s="18"/>
      <c r="T17" s="29" t="s">
        <v>76</v>
      </c>
      <c r="U17" s="11"/>
      <c r="V17" s="150">
        <v>3.5000000000000003E-2</v>
      </c>
      <c r="W17" s="150">
        <v>3.5000000000000003E-2</v>
      </c>
      <c r="X17" s="150">
        <v>3.5000000000000003E-2</v>
      </c>
      <c r="Y17" s="150">
        <v>0.04</v>
      </c>
      <c r="Z17" s="150">
        <v>0.04</v>
      </c>
      <c r="AA17" s="150">
        <v>0</v>
      </c>
      <c r="AB17" s="150">
        <v>0</v>
      </c>
      <c r="AC17" s="150">
        <v>3.5000000000000003E-2</v>
      </c>
      <c r="AD17" s="150">
        <v>0.04</v>
      </c>
      <c r="AE17" s="150">
        <v>0</v>
      </c>
      <c r="AF17" s="150">
        <v>0.04</v>
      </c>
      <c r="AG17" s="64"/>
      <c r="AH17" s="8"/>
    </row>
    <row r="18" spans="6:34" ht="14.25" x14ac:dyDescent="0.3">
      <c r="F18" s="56" t="s">
        <v>171</v>
      </c>
      <c r="G18" s="57">
        <v>7</v>
      </c>
      <c r="H18" s="57">
        <v>9</v>
      </c>
      <c r="I18" s="57">
        <v>10.5</v>
      </c>
      <c r="J18" s="57">
        <v>11</v>
      </c>
      <c r="K18" s="57">
        <v>12.5</v>
      </c>
      <c r="L18" s="57">
        <v>7</v>
      </c>
      <c r="M18" s="57">
        <v>8.5</v>
      </c>
      <c r="N18" s="57">
        <v>9</v>
      </c>
      <c r="O18" s="57">
        <v>11.5</v>
      </c>
      <c r="P18" s="57">
        <v>7</v>
      </c>
      <c r="Q18" s="58">
        <v>11</v>
      </c>
      <c r="T18" s="29" t="s">
        <v>119</v>
      </c>
      <c r="U18" s="11"/>
      <c r="V18" s="150">
        <v>5.0000000000000001E-3</v>
      </c>
      <c r="W18" s="150">
        <v>5.0000000000000001E-3</v>
      </c>
      <c r="X18" s="150">
        <v>5.0000000000000001E-3</v>
      </c>
      <c r="Y18" s="150">
        <v>5.0000000000000001E-3</v>
      </c>
      <c r="Z18" s="150">
        <v>5.0000000000000001E-3</v>
      </c>
      <c r="AA18" s="150">
        <v>5.0000000000000001E-3</v>
      </c>
      <c r="AB18" s="150">
        <v>5.0000000000000001E-3</v>
      </c>
      <c r="AC18" s="150">
        <v>5.0000000000000001E-3</v>
      </c>
      <c r="AD18" s="150">
        <v>5.0000000000000001E-3</v>
      </c>
      <c r="AE18" s="150">
        <v>5.0000000000000001E-3</v>
      </c>
      <c r="AF18" s="150">
        <v>5.0000000000000001E-3</v>
      </c>
      <c r="AG18" s="64"/>
      <c r="AH18" s="8"/>
    </row>
    <row r="19" spans="6:34" ht="15" thickBot="1" x14ac:dyDescent="0.35">
      <c r="F19" s="56" t="s">
        <v>192</v>
      </c>
      <c r="G19" s="57">
        <v>7</v>
      </c>
      <c r="H19" s="57">
        <v>8.5</v>
      </c>
      <c r="I19" s="57">
        <v>10</v>
      </c>
      <c r="J19" s="57">
        <v>10.5</v>
      </c>
      <c r="K19" s="57">
        <v>11.5</v>
      </c>
      <c r="L19" s="57">
        <v>7</v>
      </c>
      <c r="M19" s="57">
        <v>8</v>
      </c>
      <c r="N19" s="57">
        <v>8.5</v>
      </c>
      <c r="O19" s="57">
        <v>11</v>
      </c>
      <c r="P19" s="57">
        <v>7</v>
      </c>
      <c r="Q19" s="58">
        <v>10.5</v>
      </c>
      <c r="T19" s="30" t="s">
        <v>141</v>
      </c>
      <c r="U19" s="31"/>
      <c r="V19" s="151">
        <v>0.02</v>
      </c>
      <c r="W19" s="151">
        <v>0</v>
      </c>
      <c r="X19" s="151">
        <v>0</v>
      </c>
      <c r="Y19" s="151">
        <v>0.02</v>
      </c>
      <c r="Z19" s="151">
        <v>0</v>
      </c>
      <c r="AA19" s="151">
        <v>0.02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H19" s="8"/>
    </row>
    <row r="20" spans="6:34" ht="13.5" thickBot="1" x14ac:dyDescent="0.25"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8"/>
      <c r="T20" s="37" t="s">
        <v>34</v>
      </c>
      <c r="U20" s="40" t="s">
        <v>3</v>
      </c>
      <c r="V20" s="47" t="s">
        <v>81</v>
      </c>
      <c r="W20" s="38"/>
      <c r="X20" s="39"/>
      <c r="Y20" s="7"/>
      <c r="Z20" s="7"/>
      <c r="AA20" s="18"/>
      <c r="AB20" s="20"/>
      <c r="AC20" s="7"/>
      <c r="AD20" s="7"/>
      <c r="AE20" s="7"/>
    </row>
    <row r="21" spans="6:34" ht="13.5" thickBot="1" x14ac:dyDescent="0.25">
      <c r="F21" s="56" t="s">
        <v>193</v>
      </c>
      <c r="G21" s="57">
        <v>7</v>
      </c>
      <c r="H21" s="57">
        <v>8.5</v>
      </c>
      <c r="I21" s="57">
        <v>10</v>
      </c>
      <c r="J21" s="57">
        <v>10.5</v>
      </c>
      <c r="K21" s="57">
        <v>11.5</v>
      </c>
      <c r="L21" s="57">
        <v>7</v>
      </c>
      <c r="M21" s="57">
        <v>8</v>
      </c>
      <c r="N21" s="57">
        <v>8.5</v>
      </c>
      <c r="O21" s="57">
        <v>11</v>
      </c>
      <c r="P21" s="57">
        <v>7</v>
      </c>
      <c r="Q21" s="58">
        <v>10.5</v>
      </c>
      <c r="T21" s="41" t="s">
        <v>10</v>
      </c>
      <c r="U21" s="42">
        <v>385</v>
      </c>
      <c r="V21" s="48">
        <v>520</v>
      </c>
      <c r="W21" s="36" t="s">
        <v>10</v>
      </c>
      <c r="X21" s="19">
        <f>U21*1.1</f>
        <v>423.50000000000006</v>
      </c>
      <c r="Y21" s="1">
        <f>X21*1.05</f>
        <v>444.67500000000007</v>
      </c>
      <c r="AA21" s="21"/>
      <c r="AB21" s="18"/>
    </row>
    <row r="22" spans="6:34" ht="13.5" thickBot="1" x14ac:dyDescent="0.25">
      <c r="F22" s="59" t="s">
        <v>174</v>
      </c>
      <c r="G22" s="57">
        <v>7</v>
      </c>
      <c r="H22" s="57">
        <v>9</v>
      </c>
      <c r="I22" s="57">
        <v>10.5</v>
      </c>
      <c r="J22" s="57">
        <v>11</v>
      </c>
      <c r="K22" s="57">
        <v>12.5</v>
      </c>
      <c r="L22" s="57">
        <v>7</v>
      </c>
      <c r="M22" s="57">
        <v>8.5</v>
      </c>
      <c r="N22" s="57">
        <v>9</v>
      </c>
      <c r="O22" s="57">
        <v>11.5</v>
      </c>
      <c r="P22" s="57">
        <v>7</v>
      </c>
      <c r="Q22" s="58">
        <v>11</v>
      </c>
      <c r="T22" s="43" t="s">
        <v>11</v>
      </c>
      <c r="U22" s="44">
        <v>340</v>
      </c>
      <c r="V22" s="49">
        <v>445</v>
      </c>
      <c r="W22" s="27" t="s">
        <v>11</v>
      </c>
      <c r="X22" s="16">
        <f t="shared" ref="X22:X27" si="0">U22*1.1</f>
        <v>374.00000000000006</v>
      </c>
      <c r="Y22" s="1">
        <f t="shared" ref="Y22:Y30" si="1">X22*1.05</f>
        <v>392.7000000000001</v>
      </c>
      <c r="AA22" s="21"/>
      <c r="AB22" s="18"/>
    </row>
    <row r="23" spans="6:34" ht="13.5" thickBot="1" x14ac:dyDescent="0.25">
      <c r="F23" s="141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42"/>
      <c r="T23" s="43" t="s">
        <v>12</v>
      </c>
      <c r="U23" s="44">
        <v>300</v>
      </c>
      <c r="V23" s="49">
        <v>380</v>
      </c>
      <c r="W23" s="27" t="s">
        <v>12</v>
      </c>
      <c r="X23" s="16">
        <f t="shared" si="0"/>
        <v>330</v>
      </c>
      <c r="Y23" s="1">
        <f t="shared" si="1"/>
        <v>346.5</v>
      </c>
      <c r="AA23" s="21"/>
      <c r="AB23" s="18"/>
    </row>
    <row r="24" spans="6:34" ht="13.5" thickBot="1" x14ac:dyDescent="0.25">
      <c r="F24" s="141" t="s">
        <v>196</v>
      </c>
      <c r="G24" s="137">
        <v>7</v>
      </c>
      <c r="H24" s="137">
        <v>9</v>
      </c>
      <c r="I24" s="137">
        <v>10.5</v>
      </c>
      <c r="J24" s="137">
        <v>11</v>
      </c>
      <c r="K24" s="137">
        <v>12.5</v>
      </c>
      <c r="L24" s="137">
        <v>7</v>
      </c>
      <c r="M24" s="137">
        <v>8.5</v>
      </c>
      <c r="N24" s="137">
        <v>9</v>
      </c>
      <c r="O24" s="137">
        <v>11.5</v>
      </c>
      <c r="P24" s="137">
        <v>7</v>
      </c>
      <c r="Q24" s="142">
        <v>11</v>
      </c>
      <c r="T24" s="43" t="s">
        <v>16</v>
      </c>
      <c r="U24" s="44">
        <v>365</v>
      </c>
      <c r="V24" s="49">
        <v>490</v>
      </c>
      <c r="W24" s="27" t="s">
        <v>16</v>
      </c>
      <c r="X24" s="16">
        <f t="shared" si="0"/>
        <v>401.50000000000006</v>
      </c>
      <c r="Y24" s="1">
        <f t="shared" si="1"/>
        <v>421.5750000000001</v>
      </c>
      <c r="AA24" s="21"/>
      <c r="AB24" s="18"/>
    </row>
    <row r="25" spans="6:34" ht="13.5" thickBot="1" x14ac:dyDescent="0.25">
      <c r="F25" s="56" t="s">
        <v>172</v>
      </c>
      <c r="G25" s="57">
        <v>4.5</v>
      </c>
      <c r="H25" s="57">
        <v>5.5</v>
      </c>
      <c r="I25" s="57">
        <v>6.5</v>
      </c>
      <c r="J25" s="57">
        <v>6.5</v>
      </c>
      <c r="K25" s="57">
        <v>7.5</v>
      </c>
      <c r="L25" s="57">
        <v>4.5</v>
      </c>
      <c r="M25" s="57">
        <v>5</v>
      </c>
      <c r="N25" s="57">
        <v>5.5</v>
      </c>
      <c r="O25" s="57">
        <v>7</v>
      </c>
      <c r="P25" s="57">
        <v>4.5</v>
      </c>
      <c r="Q25" s="58">
        <v>6.5</v>
      </c>
      <c r="T25" s="43" t="s">
        <v>18</v>
      </c>
      <c r="U25" s="44">
        <v>325</v>
      </c>
      <c r="V25" s="49">
        <v>440</v>
      </c>
      <c r="W25" s="27" t="s">
        <v>18</v>
      </c>
      <c r="X25" s="16">
        <f t="shared" si="0"/>
        <v>357.50000000000006</v>
      </c>
      <c r="Y25" s="1">
        <f t="shared" si="1"/>
        <v>375.37500000000006</v>
      </c>
      <c r="AA25" s="21"/>
      <c r="AB25" s="18"/>
    </row>
    <row r="26" spans="6:34" ht="13.5" thickBot="1" x14ac:dyDescent="0.25">
      <c r="F26" s="59" t="s">
        <v>194</v>
      </c>
      <c r="G26" s="57">
        <v>4.5</v>
      </c>
      <c r="H26" s="57">
        <v>5.5</v>
      </c>
      <c r="I26" s="57">
        <v>6.5</v>
      </c>
      <c r="J26" s="57">
        <v>6.5</v>
      </c>
      <c r="K26" s="57">
        <v>7.5</v>
      </c>
      <c r="L26" s="57">
        <v>4.5</v>
      </c>
      <c r="M26" s="57">
        <v>5</v>
      </c>
      <c r="N26" s="57">
        <v>5.5</v>
      </c>
      <c r="O26" s="57">
        <v>7</v>
      </c>
      <c r="P26" s="57">
        <v>4.5</v>
      </c>
      <c r="Q26" s="58">
        <v>6.5</v>
      </c>
      <c r="T26" s="43" t="s">
        <v>13</v>
      </c>
      <c r="U26" s="44">
        <v>310</v>
      </c>
      <c r="V26" s="49">
        <v>400</v>
      </c>
      <c r="W26" s="27" t="s">
        <v>13</v>
      </c>
      <c r="X26" s="16">
        <f t="shared" si="0"/>
        <v>341</v>
      </c>
      <c r="Y26" s="1">
        <f t="shared" si="1"/>
        <v>358.05</v>
      </c>
      <c r="AA26" s="21"/>
      <c r="AB26" s="18"/>
    </row>
    <row r="27" spans="6:34" ht="13.5" thickBot="1" x14ac:dyDescent="0.25">
      <c r="F27" s="14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8"/>
      <c r="T27" s="43" t="s">
        <v>15</v>
      </c>
      <c r="U27" s="44">
        <v>260</v>
      </c>
      <c r="V27" s="50">
        <v>340</v>
      </c>
      <c r="W27" s="27" t="s">
        <v>15</v>
      </c>
      <c r="X27" s="16">
        <f t="shared" si="0"/>
        <v>286</v>
      </c>
      <c r="Y27" s="1">
        <f t="shared" si="1"/>
        <v>300.3</v>
      </c>
      <c r="AA27" s="21"/>
      <c r="AB27" s="18"/>
    </row>
    <row r="28" spans="6:34" ht="13.5" thickBot="1" x14ac:dyDescent="0.25">
      <c r="F28" s="56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  <c r="T28" s="43" t="s">
        <v>85</v>
      </c>
      <c r="U28" s="44">
        <v>330</v>
      </c>
      <c r="W28" s="17"/>
      <c r="X28" s="16">
        <f>U28*1.1</f>
        <v>363.00000000000006</v>
      </c>
      <c r="Y28" s="1">
        <f t="shared" si="1"/>
        <v>381.15000000000009</v>
      </c>
      <c r="AA28" s="21"/>
      <c r="AB28" s="18"/>
    </row>
    <row r="29" spans="6:34" ht="13.5" thickBot="1" x14ac:dyDescent="0.25">
      <c r="F29" s="155" t="s">
        <v>219</v>
      </c>
      <c r="G29" s="156">
        <v>0.5</v>
      </c>
      <c r="H29" s="156">
        <v>0.5</v>
      </c>
      <c r="I29" s="156">
        <v>0.5</v>
      </c>
      <c r="J29" s="156">
        <v>0.5</v>
      </c>
      <c r="K29" s="156">
        <v>0.5</v>
      </c>
      <c r="L29" s="156">
        <v>0.5</v>
      </c>
      <c r="M29" s="156">
        <v>0.5</v>
      </c>
      <c r="N29" s="156">
        <v>0.5</v>
      </c>
      <c r="O29" s="156">
        <v>0.5</v>
      </c>
      <c r="P29" s="156">
        <v>0.5</v>
      </c>
      <c r="Q29" s="157">
        <v>0.5</v>
      </c>
      <c r="T29" s="43" t="s">
        <v>86</v>
      </c>
      <c r="U29" s="44">
        <v>295</v>
      </c>
      <c r="X29" s="1">
        <f>U29*1.1</f>
        <v>324.5</v>
      </c>
      <c r="Y29" s="1">
        <f t="shared" si="1"/>
        <v>340.72500000000002</v>
      </c>
      <c r="AA29" s="21"/>
      <c r="AB29" s="18"/>
    </row>
    <row r="30" spans="6:34" ht="13.5" thickBot="1" x14ac:dyDescent="0.25">
      <c r="F30" s="56" t="s">
        <v>129</v>
      </c>
      <c r="G30" s="57">
        <v>3</v>
      </c>
      <c r="H30" s="57">
        <v>3.5</v>
      </c>
      <c r="I30" s="57">
        <v>4</v>
      </c>
      <c r="J30" s="57">
        <v>4.5</v>
      </c>
      <c r="K30" s="57">
        <v>5</v>
      </c>
      <c r="L30" s="57">
        <v>3</v>
      </c>
      <c r="M30" s="57">
        <v>3.5</v>
      </c>
      <c r="N30" s="57">
        <v>3.5</v>
      </c>
      <c r="O30" s="57">
        <v>4.5</v>
      </c>
      <c r="P30" s="57">
        <v>3</v>
      </c>
      <c r="Q30" s="58">
        <v>4.5</v>
      </c>
      <c r="T30" s="45" t="s">
        <v>87</v>
      </c>
      <c r="U30" s="46">
        <v>355</v>
      </c>
      <c r="X30" s="1">
        <f>U30*1.1</f>
        <v>390.50000000000006</v>
      </c>
      <c r="Y30" s="1">
        <f t="shared" si="1"/>
        <v>410.02500000000009</v>
      </c>
      <c r="AA30" s="21"/>
      <c r="AB30" s="18"/>
    </row>
    <row r="31" spans="6:34" x14ac:dyDescent="0.2">
      <c r="F31" s="56" t="s">
        <v>122</v>
      </c>
      <c r="G31" s="57">
        <v>1.5</v>
      </c>
      <c r="H31" s="57">
        <v>2</v>
      </c>
      <c r="I31" s="57">
        <v>2.5</v>
      </c>
      <c r="J31" s="57">
        <v>2.5</v>
      </c>
      <c r="K31" s="57">
        <v>3</v>
      </c>
      <c r="L31" s="57">
        <v>1.5</v>
      </c>
      <c r="M31" s="57">
        <v>2</v>
      </c>
      <c r="N31" s="57">
        <v>2</v>
      </c>
      <c r="O31" s="57">
        <v>2.5</v>
      </c>
      <c r="P31" s="57">
        <v>1.5</v>
      </c>
      <c r="Q31" s="58">
        <v>2.5</v>
      </c>
    </row>
    <row r="32" spans="6:34" ht="13.5" thickBot="1" x14ac:dyDescent="0.25">
      <c r="F32" s="60" t="s">
        <v>126</v>
      </c>
      <c r="G32" s="61">
        <v>1</v>
      </c>
      <c r="H32" s="61">
        <v>1</v>
      </c>
      <c r="I32" s="61">
        <v>1</v>
      </c>
      <c r="J32" s="61">
        <v>1</v>
      </c>
      <c r="K32" s="61">
        <v>1.5</v>
      </c>
      <c r="L32" s="61">
        <v>1</v>
      </c>
      <c r="M32" s="61">
        <v>1</v>
      </c>
      <c r="N32" s="61">
        <v>1</v>
      </c>
      <c r="O32" s="61">
        <v>1.5</v>
      </c>
      <c r="P32" s="61">
        <v>1</v>
      </c>
      <c r="Q32" s="62">
        <v>1</v>
      </c>
    </row>
    <row r="33" spans="1:27" x14ac:dyDescent="0.2">
      <c r="F33" s="56" t="s">
        <v>149</v>
      </c>
      <c r="G33" s="57">
        <v>0.5</v>
      </c>
      <c r="H33" s="57">
        <v>0.5</v>
      </c>
      <c r="I33" s="57">
        <v>0.5</v>
      </c>
      <c r="J33" s="57">
        <v>0.5</v>
      </c>
      <c r="K33" s="57">
        <v>0.5</v>
      </c>
      <c r="L33" s="57">
        <v>0.5</v>
      </c>
      <c r="M33" s="57">
        <v>0.5</v>
      </c>
      <c r="N33" s="57">
        <v>0.5</v>
      </c>
      <c r="O33" s="57">
        <v>0.5</v>
      </c>
      <c r="P33" s="57">
        <v>0.5</v>
      </c>
      <c r="Q33" s="58">
        <v>0.5</v>
      </c>
    </row>
    <row r="34" spans="1:27" x14ac:dyDescent="0.2">
      <c r="F34" s="56" t="s">
        <v>130</v>
      </c>
      <c r="G34" s="57">
        <v>1.5</v>
      </c>
      <c r="H34" s="57">
        <v>2</v>
      </c>
      <c r="I34" s="57">
        <v>2.5</v>
      </c>
      <c r="J34" s="57">
        <v>2.5</v>
      </c>
      <c r="K34" s="57">
        <v>3</v>
      </c>
      <c r="L34" s="57">
        <v>1.5</v>
      </c>
      <c r="M34" s="57">
        <v>2</v>
      </c>
      <c r="N34" s="57">
        <v>2</v>
      </c>
      <c r="O34" s="57">
        <v>2.5</v>
      </c>
      <c r="P34" s="57">
        <v>1.5</v>
      </c>
      <c r="Q34" s="58">
        <v>2.5</v>
      </c>
    </row>
    <row r="35" spans="1:27" x14ac:dyDescent="0.2">
      <c r="F35" s="56" t="s">
        <v>139</v>
      </c>
      <c r="G35" s="57">
        <v>2</v>
      </c>
      <c r="H35" s="57">
        <v>2.5</v>
      </c>
      <c r="I35" s="57">
        <v>3</v>
      </c>
      <c r="J35" s="57">
        <v>3</v>
      </c>
      <c r="K35" s="57">
        <v>3.5</v>
      </c>
      <c r="L35" s="57">
        <v>2</v>
      </c>
      <c r="M35" s="57">
        <v>2.5</v>
      </c>
      <c r="N35" s="57">
        <v>2.5</v>
      </c>
      <c r="O35" s="57">
        <v>3</v>
      </c>
      <c r="P35" s="57">
        <v>2</v>
      </c>
      <c r="Q35" s="58">
        <v>3</v>
      </c>
    </row>
    <row r="36" spans="1:27" x14ac:dyDescent="0.2">
      <c r="F36" s="56" t="s">
        <v>131</v>
      </c>
      <c r="G36" s="57">
        <v>2</v>
      </c>
      <c r="H36" s="57">
        <v>2.5</v>
      </c>
      <c r="I36" s="57">
        <v>3</v>
      </c>
      <c r="J36" s="57">
        <v>3</v>
      </c>
      <c r="K36" s="57">
        <v>3.5</v>
      </c>
      <c r="L36" s="57">
        <v>2</v>
      </c>
      <c r="M36" s="57">
        <v>2.5</v>
      </c>
      <c r="N36" s="57">
        <v>2.5</v>
      </c>
      <c r="O36" s="57">
        <v>3</v>
      </c>
      <c r="P36" s="57">
        <v>2</v>
      </c>
      <c r="Q36" s="58">
        <v>3</v>
      </c>
    </row>
    <row r="37" spans="1:27" x14ac:dyDescent="0.2">
      <c r="F37" s="56" t="s">
        <v>132</v>
      </c>
      <c r="G37" s="57">
        <v>2</v>
      </c>
      <c r="H37" s="57">
        <v>2.5</v>
      </c>
      <c r="I37" s="57">
        <v>3</v>
      </c>
      <c r="J37" s="57">
        <v>3</v>
      </c>
      <c r="K37" s="57">
        <v>3.5</v>
      </c>
      <c r="L37" s="57">
        <v>2</v>
      </c>
      <c r="M37" s="57">
        <v>2.5</v>
      </c>
      <c r="N37" s="57">
        <v>2.5</v>
      </c>
      <c r="O37" s="57">
        <v>3</v>
      </c>
      <c r="P37" s="57">
        <v>2</v>
      </c>
      <c r="Q37" s="58">
        <v>3</v>
      </c>
      <c r="T37" s="18"/>
      <c r="U37" s="20"/>
      <c r="V37" s="8"/>
      <c r="W37" s="8"/>
      <c r="X37" s="8"/>
      <c r="Y37" s="8"/>
      <c r="Z37" s="8"/>
      <c r="AA37" s="8"/>
    </row>
    <row r="38" spans="1:27" x14ac:dyDescent="0.2">
      <c r="F38" s="56" t="s">
        <v>123</v>
      </c>
      <c r="G38" s="57">
        <v>2</v>
      </c>
      <c r="H38" s="57">
        <v>2.5</v>
      </c>
      <c r="I38" s="57">
        <v>3</v>
      </c>
      <c r="J38" s="57">
        <v>3</v>
      </c>
      <c r="K38" s="57">
        <v>3.5</v>
      </c>
      <c r="L38" s="57">
        <v>2</v>
      </c>
      <c r="M38" s="57">
        <v>2.5</v>
      </c>
      <c r="N38" s="57">
        <v>2.5</v>
      </c>
      <c r="O38" s="57">
        <v>3</v>
      </c>
      <c r="P38" s="57">
        <v>2</v>
      </c>
      <c r="Q38" s="58">
        <v>3</v>
      </c>
      <c r="T38" s="21"/>
      <c r="U38" s="18"/>
      <c r="V38" s="8"/>
      <c r="W38" s="8"/>
      <c r="X38" s="8"/>
      <c r="Y38" s="8"/>
      <c r="Z38" s="8"/>
      <c r="AA38" s="8"/>
    </row>
    <row r="39" spans="1:27" x14ac:dyDescent="0.2">
      <c r="F39" s="56" t="s">
        <v>101</v>
      </c>
      <c r="G39" s="57">
        <v>1.5</v>
      </c>
      <c r="H39" s="57">
        <v>2</v>
      </c>
      <c r="I39" s="57">
        <v>2.5</v>
      </c>
      <c r="J39" s="57">
        <v>2.5</v>
      </c>
      <c r="K39" s="57">
        <v>3</v>
      </c>
      <c r="L39" s="57">
        <v>1.5</v>
      </c>
      <c r="M39" s="57">
        <v>2</v>
      </c>
      <c r="N39" s="57">
        <v>2</v>
      </c>
      <c r="O39" s="57">
        <v>2.5</v>
      </c>
      <c r="P39" s="57">
        <v>1.5</v>
      </c>
      <c r="Q39" s="58">
        <v>2.5</v>
      </c>
      <c r="T39" s="21"/>
      <c r="U39" s="18"/>
      <c r="V39" s="8"/>
      <c r="W39" s="8"/>
      <c r="X39" s="8"/>
      <c r="Y39" s="8"/>
      <c r="Z39" s="8"/>
      <c r="AA39" s="8"/>
    </row>
    <row r="40" spans="1:27" x14ac:dyDescent="0.2">
      <c r="C40" s="1" t="s">
        <v>21</v>
      </c>
      <c r="D40" s="8">
        <v>0.2</v>
      </c>
      <c r="F40" s="56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8"/>
      <c r="T40" s="21"/>
      <c r="U40" s="18"/>
      <c r="V40" s="8"/>
      <c r="W40" s="8"/>
      <c r="X40" s="8"/>
      <c r="Y40" s="8"/>
      <c r="Z40" s="8"/>
      <c r="AA40" s="8"/>
    </row>
    <row r="41" spans="1:27" x14ac:dyDescent="0.2">
      <c r="C41" s="1" t="s">
        <v>22</v>
      </c>
      <c r="D41" s="8">
        <v>0.2</v>
      </c>
      <c r="F41" s="56" t="s">
        <v>173</v>
      </c>
      <c r="G41" s="57">
        <v>1.5</v>
      </c>
      <c r="H41" s="57">
        <v>2</v>
      </c>
      <c r="I41" s="57">
        <v>2.5</v>
      </c>
      <c r="J41" s="57">
        <v>2.5</v>
      </c>
      <c r="K41" s="57">
        <v>3</v>
      </c>
      <c r="L41" s="57">
        <v>1.5</v>
      </c>
      <c r="M41" s="57">
        <v>2</v>
      </c>
      <c r="N41" s="57">
        <v>2</v>
      </c>
      <c r="O41" s="57">
        <v>2.5</v>
      </c>
      <c r="P41" s="57">
        <v>1.5</v>
      </c>
      <c r="Q41" s="58">
        <v>2.5</v>
      </c>
      <c r="T41" s="21"/>
      <c r="U41" s="18"/>
      <c r="V41" s="8"/>
      <c r="W41" s="8"/>
      <c r="X41" s="8"/>
      <c r="Y41" s="8"/>
      <c r="Z41" s="8"/>
      <c r="AA41" s="8"/>
    </row>
    <row r="42" spans="1:27" x14ac:dyDescent="0.2">
      <c r="F42" s="56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8"/>
      <c r="T42" s="21"/>
      <c r="U42" s="18"/>
      <c r="V42" s="8"/>
      <c r="W42" s="8"/>
      <c r="X42" s="8"/>
      <c r="Y42" s="8"/>
      <c r="Z42" s="8"/>
      <c r="AA42" s="8"/>
    </row>
    <row r="43" spans="1:27" x14ac:dyDescent="0.2">
      <c r="F43" s="56" t="s">
        <v>116</v>
      </c>
      <c r="G43" s="57">
        <v>2.5</v>
      </c>
      <c r="H43" s="57">
        <v>3</v>
      </c>
      <c r="I43" s="57">
        <v>3.5</v>
      </c>
      <c r="J43" s="57">
        <v>3.5</v>
      </c>
      <c r="K43" s="57">
        <v>4</v>
      </c>
      <c r="L43" s="57">
        <v>2.5</v>
      </c>
      <c r="M43" s="57">
        <v>3</v>
      </c>
      <c r="N43" s="57">
        <v>3</v>
      </c>
      <c r="O43" s="57">
        <v>4</v>
      </c>
      <c r="P43" s="57">
        <v>2.5</v>
      </c>
      <c r="Q43" s="58">
        <v>3.5</v>
      </c>
      <c r="T43" s="21"/>
      <c r="U43" s="18"/>
      <c r="V43" s="8"/>
      <c r="W43" s="8"/>
      <c r="X43" s="8"/>
      <c r="Y43" s="8"/>
      <c r="Z43" s="8"/>
      <c r="AA43" s="8"/>
    </row>
    <row r="44" spans="1:27" x14ac:dyDescent="0.2">
      <c r="A44" s="1" t="s">
        <v>19</v>
      </c>
      <c r="F44" s="56" t="s">
        <v>133</v>
      </c>
      <c r="G44" s="57">
        <v>5.5</v>
      </c>
      <c r="H44" s="57">
        <v>7</v>
      </c>
      <c r="I44" s="57">
        <v>8</v>
      </c>
      <c r="J44" s="57">
        <v>8.5</v>
      </c>
      <c r="K44" s="57">
        <v>9.5</v>
      </c>
      <c r="L44" s="57">
        <v>5.5</v>
      </c>
      <c r="M44" s="57">
        <v>6.5</v>
      </c>
      <c r="N44" s="57">
        <v>7</v>
      </c>
      <c r="O44" s="57">
        <v>9</v>
      </c>
      <c r="P44" s="57">
        <v>5.5</v>
      </c>
      <c r="Q44" s="58">
        <v>8.5</v>
      </c>
      <c r="T44" s="21"/>
      <c r="U44" s="18"/>
    </row>
    <row r="45" spans="1:27" x14ac:dyDescent="0.2">
      <c r="A45" s="4" t="s">
        <v>9</v>
      </c>
      <c r="F45" s="56" t="s">
        <v>82</v>
      </c>
      <c r="G45" s="57">
        <v>5</v>
      </c>
      <c r="H45" s="57">
        <v>6</v>
      </c>
      <c r="I45" s="57">
        <v>7</v>
      </c>
      <c r="J45" s="57">
        <v>7.5</v>
      </c>
      <c r="K45" s="57">
        <v>8.5</v>
      </c>
      <c r="L45" s="57">
        <v>5</v>
      </c>
      <c r="M45" s="57">
        <v>5.5</v>
      </c>
      <c r="N45" s="57">
        <v>6</v>
      </c>
      <c r="O45" s="57">
        <v>7.5</v>
      </c>
      <c r="P45" s="57">
        <v>5</v>
      </c>
      <c r="Q45" s="58">
        <v>7.5</v>
      </c>
      <c r="T45" s="21"/>
      <c r="U45" s="18"/>
      <c r="V45" s="10"/>
      <c r="W45" s="10"/>
      <c r="X45" s="10"/>
      <c r="Y45" s="10"/>
      <c r="Z45" s="10"/>
      <c r="AA45" s="10"/>
    </row>
    <row r="46" spans="1:27" x14ac:dyDescent="0.2">
      <c r="A46" s="5" t="s">
        <v>10</v>
      </c>
      <c r="F46" s="63" t="s">
        <v>44</v>
      </c>
      <c r="G46" s="57">
        <v>5</v>
      </c>
      <c r="H46" s="57">
        <v>6.5</v>
      </c>
      <c r="I46" s="57">
        <v>7.5</v>
      </c>
      <c r="J46" s="57">
        <v>8</v>
      </c>
      <c r="K46" s="57">
        <v>9</v>
      </c>
      <c r="L46" s="57">
        <v>5</v>
      </c>
      <c r="M46" s="57">
        <v>6</v>
      </c>
      <c r="N46" s="57">
        <v>6.5</v>
      </c>
      <c r="O46" s="57">
        <v>8</v>
      </c>
      <c r="P46" s="57">
        <v>5</v>
      </c>
      <c r="Q46" s="58">
        <v>8</v>
      </c>
      <c r="T46" s="21"/>
      <c r="U46" s="18"/>
      <c r="V46" s="10"/>
      <c r="W46" s="10"/>
      <c r="X46" s="10"/>
      <c r="Y46" s="10"/>
      <c r="Z46" s="10"/>
      <c r="AA46" s="10"/>
    </row>
    <row r="47" spans="1:27" ht="13.5" thickBot="1" x14ac:dyDescent="0.25">
      <c r="A47" s="5" t="s">
        <v>11</v>
      </c>
      <c r="F47" s="136" t="s">
        <v>124</v>
      </c>
      <c r="G47" s="57">
        <v>3</v>
      </c>
      <c r="H47" s="57">
        <v>4</v>
      </c>
      <c r="I47" s="57">
        <v>4.5</v>
      </c>
      <c r="J47" s="57">
        <v>5</v>
      </c>
      <c r="K47" s="57">
        <v>5.5</v>
      </c>
      <c r="L47" s="57">
        <v>3</v>
      </c>
      <c r="M47" s="57">
        <v>3.5</v>
      </c>
      <c r="N47" s="57">
        <v>4</v>
      </c>
      <c r="O47" s="57">
        <v>5</v>
      </c>
      <c r="P47" s="57">
        <v>3</v>
      </c>
      <c r="Q47" s="58">
        <v>5</v>
      </c>
      <c r="T47" s="21"/>
      <c r="U47" s="18"/>
      <c r="V47" s="10"/>
      <c r="W47" s="10"/>
      <c r="X47" s="10"/>
      <c r="Y47" s="10"/>
      <c r="Z47" s="10"/>
      <c r="AA47" s="10"/>
    </row>
    <row r="48" spans="1:27" x14ac:dyDescent="0.2">
      <c r="A48" s="5" t="s">
        <v>12</v>
      </c>
      <c r="F48" s="138" t="s">
        <v>150</v>
      </c>
      <c r="G48" s="139">
        <v>0.5</v>
      </c>
      <c r="H48" s="139">
        <v>0.5</v>
      </c>
      <c r="I48" s="139">
        <v>0.5</v>
      </c>
      <c r="J48" s="139">
        <v>0.5</v>
      </c>
      <c r="K48" s="139">
        <v>0.5</v>
      </c>
      <c r="L48" s="139">
        <v>0.5</v>
      </c>
      <c r="M48" s="139">
        <v>0.5</v>
      </c>
      <c r="N48" s="139">
        <v>0.5</v>
      </c>
      <c r="O48" s="139">
        <v>0.5</v>
      </c>
      <c r="P48" s="139">
        <v>0.5</v>
      </c>
      <c r="Q48" s="140">
        <v>0.5</v>
      </c>
      <c r="U48" s="10"/>
      <c r="V48" s="10"/>
      <c r="W48" s="10"/>
      <c r="X48" s="10"/>
      <c r="Y48" s="10"/>
      <c r="Z48" s="10"/>
      <c r="AA48" s="10"/>
    </row>
    <row r="49" spans="1:25" x14ac:dyDescent="0.2">
      <c r="A49" s="5" t="s">
        <v>13</v>
      </c>
      <c r="F49" s="141" t="s">
        <v>134</v>
      </c>
      <c r="G49" s="137">
        <v>1.5</v>
      </c>
      <c r="H49" s="137">
        <v>2</v>
      </c>
      <c r="I49" s="137">
        <v>2.5</v>
      </c>
      <c r="J49" s="137">
        <v>2.5</v>
      </c>
      <c r="K49" s="137">
        <v>3</v>
      </c>
      <c r="L49" s="137">
        <v>1.5</v>
      </c>
      <c r="M49" s="137">
        <v>2</v>
      </c>
      <c r="N49" s="137">
        <v>2</v>
      </c>
      <c r="O49" s="137">
        <v>2.5</v>
      </c>
      <c r="P49" s="137">
        <v>1.5</v>
      </c>
      <c r="Q49" s="142">
        <v>2.5</v>
      </c>
      <c r="V49" s="18"/>
      <c r="W49" s="18"/>
      <c r="X49" s="18"/>
      <c r="Y49" s="18"/>
    </row>
    <row r="50" spans="1:25" x14ac:dyDescent="0.2">
      <c r="A50" s="5" t="s">
        <v>14</v>
      </c>
      <c r="F50" s="141" t="s">
        <v>140</v>
      </c>
      <c r="G50" s="137">
        <v>2</v>
      </c>
      <c r="H50" s="137">
        <v>2.5</v>
      </c>
      <c r="I50" s="137">
        <v>3</v>
      </c>
      <c r="J50" s="137">
        <v>3</v>
      </c>
      <c r="K50" s="137">
        <v>3.5</v>
      </c>
      <c r="L50" s="137">
        <v>2</v>
      </c>
      <c r="M50" s="137">
        <v>2.5</v>
      </c>
      <c r="N50" s="137">
        <v>2.5</v>
      </c>
      <c r="O50" s="137">
        <v>3</v>
      </c>
      <c r="P50" s="137">
        <v>2</v>
      </c>
      <c r="Q50" s="142">
        <v>3</v>
      </c>
    </row>
    <row r="51" spans="1:25" x14ac:dyDescent="0.2">
      <c r="A51" s="5" t="s">
        <v>15</v>
      </c>
      <c r="F51" s="141" t="s">
        <v>135</v>
      </c>
      <c r="G51" s="137">
        <v>2</v>
      </c>
      <c r="H51" s="137">
        <v>2.5</v>
      </c>
      <c r="I51" s="137">
        <v>3</v>
      </c>
      <c r="J51" s="137">
        <v>3</v>
      </c>
      <c r="K51" s="137">
        <v>3.5</v>
      </c>
      <c r="L51" s="137">
        <v>2</v>
      </c>
      <c r="M51" s="137">
        <v>2.5</v>
      </c>
      <c r="N51" s="137">
        <v>2.5</v>
      </c>
      <c r="O51" s="137">
        <v>3</v>
      </c>
      <c r="P51" s="137">
        <v>2</v>
      </c>
      <c r="Q51" s="142">
        <v>3</v>
      </c>
    </row>
    <row r="52" spans="1:25" x14ac:dyDescent="0.2">
      <c r="A52" s="5" t="s">
        <v>16</v>
      </c>
      <c r="F52" s="141" t="s">
        <v>136</v>
      </c>
      <c r="G52" s="137">
        <v>2</v>
      </c>
      <c r="H52" s="137">
        <v>2.5</v>
      </c>
      <c r="I52" s="137">
        <v>3</v>
      </c>
      <c r="J52" s="137">
        <v>3</v>
      </c>
      <c r="K52" s="137">
        <v>3.5</v>
      </c>
      <c r="L52" s="137">
        <v>2</v>
      </c>
      <c r="M52" s="137">
        <v>2.5</v>
      </c>
      <c r="N52" s="137">
        <v>2.5</v>
      </c>
      <c r="O52" s="137">
        <v>3</v>
      </c>
      <c r="P52" s="137">
        <v>2</v>
      </c>
      <c r="Q52" s="142">
        <v>3</v>
      </c>
    </row>
    <row r="53" spans="1:25" x14ac:dyDescent="0.2">
      <c r="A53" s="5" t="s">
        <v>17</v>
      </c>
      <c r="F53" s="143" t="s">
        <v>57</v>
      </c>
      <c r="G53" s="137">
        <v>2</v>
      </c>
      <c r="H53" s="137">
        <v>2.5</v>
      </c>
      <c r="I53" s="137">
        <v>3</v>
      </c>
      <c r="J53" s="137">
        <v>3</v>
      </c>
      <c r="K53" s="137">
        <v>3.5</v>
      </c>
      <c r="L53" s="137">
        <v>2</v>
      </c>
      <c r="M53" s="137">
        <v>2.5</v>
      </c>
      <c r="N53" s="137">
        <v>2.5</v>
      </c>
      <c r="O53" s="137">
        <v>3</v>
      </c>
      <c r="P53" s="137">
        <v>2</v>
      </c>
      <c r="Q53" s="142">
        <v>3</v>
      </c>
    </row>
    <row r="54" spans="1:25" x14ac:dyDescent="0.2">
      <c r="A54" s="5" t="s">
        <v>18</v>
      </c>
      <c r="F54" s="143" t="s">
        <v>58</v>
      </c>
      <c r="G54" s="137">
        <v>2</v>
      </c>
      <c r="H54" s="137">
        <v>2.5</v>
      </c>
      <c r="I54" s="137">
        <v>3</v>
      </c>
      <c r="J54" s="137">
        <v>3</v>
      </c>
      <c r="K54" s="137">
        <v>3.5</v>
      </c>
      <c r="L54" s="137">
        <v>2</v>
      </c>
      <c r="M54" s="137">
        <v>2.5</v>
      </c>
      <c r="N54" s="137">
        <v>2.5</v>
      </c>
      <c r="O54" s="137">
        <v>3</v>
      </c>
      <c r="P54" s="137">
        <v>2</v>
      </c>
      <c r="Q54" s="142">
        <v>3</v>
      </c>
    </row>
    <row r="55" spans="1:25" x14ac:dyDescent="0.2">
      <c r="C55" s="14"/>
      <c r="F55" s="141" t="s">
        <v>137</v>
      </c>
      <c r="G55" s="137">
        <v>3</v>
      </c>
      <c r="H55" s="137">
        <v>3.5</v>
      </c>
      <c r="I55" s="137">
        <v>4</v>
      </c>
      <c r="J55" s="137">
        <v>4.5</v>
      </c>
      <c r="K55" s="137">
        <v>5</v>
      </c>
      <c r="L55" s="137">
        <v>3</v>
      </c>
      <c r="M55" s="137">
        <v>3.5</v>
      </c>
      <c r="N55" s="137">
        <v>3.5</v>
      </c>
      <c r="O55" s="137">
        <v>4.5</v>
      </c>
      <c r="P55" s="137">
        <v>3</v>
      </c>
      <c r="Q55" s="142">
        <v>4.5</v>
      </c>
    </row>
    <row r="56" spans="1:25" x14ac:dyDescent="0.2">
      <c r="A56" s="14" t="s">
        <v>23</v>
      </c>
      <c r="B56" s="14"/>
      <c r="D56" s="14"/>
      <c r="F56" s="141" t="s">
        <v>138</v>
      </c>
      <c r="G56" s="137">
        <v>5.5</v>
      </c>
      <c r="H56" s="137">
        <v>7</v>
      </c>
      <c r="I56" s="137">
        <v>8</v>
      </c>
      <c r="J56" s="137">
        <v>8.5</v>
      </c>
      <c r="K56" s="137">
        <v>9.5</v>
      </c>
      <c r="L56" s="137">
        <v>5.5</v>
      </c>
      <c r="M56" s="137">
        <v>6.5</v>
      </c>
      <c r="N56" s="137">
        <v>7</v>
      </c>
      <c r="O56" s="137">
        <v>9</v>
      </c>
      <c r="P56" s="137">
        <v>5.5</v>
      </c>
      <c r="Q56" s="142">
        <v>8.5</v>
      </c>
    </row>
    <row r="57" spans="1:25" x14ac:dyDescent="0.2">
      <c r="F57" s="141" t="s">
        <v>117</v>
      </c>
      <c r="G57" s="137">
        <v>5</v>
      </c>
      <c r="H57" s="137">
        <v>6.5</v>
      </c>
      <c r="I57" s="137">
        <v>7.5</v>
      </c>
      <c r="J57" s="137">
        <v>8</v>
      </c>
      <c r="K57" s="137">
        <v>9</v>
      </c>
      <c r="L57" s="137">
        <v>5</v>
      </c>
      <c r="M57" s="137">
        <v>6</v>
      </c>
      <c r="N57" s="137">
        <v>6.5</v>
      </c>
      <c r="O57" s="137">
        <v>8</v>
      </c>
      <c r="P57" s="137">
        <v>5</v>
      </c>
      <c r="Q57" s="142">
        <v>8</v>
      </c>
    </row>
    <row r="58" spans="1:25" ht="13.5" thickBot="1" x14ac:dyDescent="0.25">
      <c r="A58" s="1" t="s">
        <v>25</v>
      </c>
      <c r="F58" s="144" t="s">
        <v>151</v>
      </c>
      <c r="G58" s="145">
        <v>3.5</v>
      </c>
      <c r="H58" s="145">
        <v>4.5</v>
      </c>
      <c r="I58" s="145">
        <v>5</v>
      </c>
      <c r="J58" s="145">
        <v>5.5</v>
      </c>
      <c r="K58" s="145">
        <v>6</v>
      </c>
      <c r="L58" s="145">
        <v>3.5</v>
      </c>
      <c r="M58" s="145">
        <v>4</v>
      </c>
      <c r="N58" s="145">
        <v>4.5</v>
      </c>
      <c r="O58" s="145">
        <v>5.5</v>
      </c>
      <c r="P58" s="145">
        <v>3.5</v>
      </c>
      <c r="Q58" s="146">
        <v>5.5</v>
      </c>
    </row>
    <row r="59" spans="1:25" x14ac:dyDescent="0.2">
      <c r="A59" s="8">
        <v>0</v>
      </c>
      <c r="F59" s="6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25" x14ac:dyDescent="0.2">
      <c r="A60" s="8">
        <v>0.05</v>
      </c>
      <c r="F60" s="23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25" x14ac:dyDescent="0.2">
      <c r="F61" s="23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25" x14ac:dyDescent="0.2">
      <c r="A62" s="1" t="s">
        <v>26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25" x14ac:dyDescent="0.2">
      <c r="A63" s="8">
        <v>0</v>
      </c>
      <c r="F63" s="6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25" x14ac:dyDescent="0.2">
      <c r="A64" s="8">
        <v>0.01</v>
      </c>
      <c r="F64" s="6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x14ac:dyDescent="0.2">
      <c r="A65" s="8">
        <v>0.02</v>
      </c>
      <c r="F65" s="6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x14ac:dyDescent="0.2">
      <c r="A66" s="8">
        <v>0.03</v>
      </c>
      <c r="F66" s="6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 x14ac:dyDescent="0.2">
      <c r="A67" s="8">
        <v>0.04</v>
      </c>
      <c r="F67" s="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x14ac:dyDescent="0.2">
      <c r="A68" s="8">
        <v>0.05</v>
      </c>
      <c r="F68" s="6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x14ac:dyDescent="0.2">
      <c r="A69" s="8">
        <v>0.06</v>
      </c>
      <c r="F69" s="6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x14ac:dyDescent="0.2">
      <c r="A70" s="8">
        <v>7.0000000000000007E-2</v>
      </c>
      <c r="F70" s="6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x14ac:dyDescent="0.2">
      <c r="A71" s="8">
        <v>0.08</v>
      </c>
      <c r="F71" s="6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x14ac:dyDescent="0.2">
      <c r="A72" s="8">
        <v>0.09</v>
      </c>
      <c r="F72" s="6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 x14ac:dyDescent="0.2">
      <c r="A73" s="8">
        <v>0.1</v>
      </c>
      <c r="F73" s="6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x14ac:dyDescent="0.2">
      <c r="A74" s="8">
        <v>0.12</v>
      </c>
      <c r="F74" s="6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 x14ac:dyDescent="0.2">
      <c r="A75" s="8">
        <v>0.13</v>
      </c>
      <c r="F75" s="6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 x14ac:dyDescent="0.2">
      <c r="A76" s="8">
        <v>0.14000000000000001</v>
      </c>
      <c r="F76" s="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 ht="13.5" thickBot="1" x14ac:dyDescent="0.25">
      <c r="A77" s="8">
        <v>0.15</v>
      </c>
      <c r="F77" s="6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 ht="14.25" thickTop="1" thickBot="1" x14ac:dyDescent="0.25">
      <c r="A78" s="1" t="s">
        <v>27</v>
      </c>
      <c r="F78" s="65" t="s">
        <v>32</v>
      </c>
      <c r="G78" s="7" t="s">
        <v>10</v>
      </c>
      <c r="H78" s="7" t="s">
        <v>11</v>
      </c>
      <c r="I78" s="7" t="s">
        <v>12</v>
      </c>
      <c r="J78" s="7" t="s">
        <v>13</v>
      </c>
      <c r="K78" s="7" t="s">
        <v>15</v>
      </c>
      <c r="L78" s="7" t="s">
        <v>16</v>
      </c>
      <c r="M78" s="7" t="s">
        <v>18</v>
      </c>
      <c r="N78" s="7" t="s">
        <v>85</v>
      </c>
      <c r="O78" s="7" t="s">
        <v>86</v>
      </c>
      <c r="P78" s="7" t="s">
        <v>87</v>
      </c>
      <c r="Q78" s="7" t="s">
        <v>96</v>
      </c>
    </row>
    <row r="79" spans="1:17" x14ac:dyDescent="0.2">
      <c r="A79" s="8">
        <v>0</v>
      </c>
      <c r="F79" s="66" t="s">
        <v>99</v>
      </c>
      <c r="G79" s="102">
        <v>0.1</v>
      </c>
      <c r="H79" s="129">
        <v>0.1</v>
      </c>
      <c r="I79" s="129">
        <v>0.1</v>
      </c>
      <c r="J79" s="129">
        <v>0.1</v>
      </c>
      <c r="K79" s="129">
        <v>0.1</v>
      </c>
      <c r="L79" s="129">
        <v>0.1</v>
      </c>
      <c r="M79" s="129">
        <v>0.1</v>
      </c>
      <c r="N79" s="129">
        <v>0.1</v>
      </c>
      <c r="O79" s="129">
        <v>0.1</v>
      </c>
      <c r="P79" s="129">
        <v>0.1</v>
      </c>
      <c r="Q79" s="130">
        <v>0.1</v>
      </c>
    </row>
    <row r="80" spans="1:17" x14ac:dyDescent="0.2">
      <c r="A80" s="8">
        <v>0.03</v>
      </c>
      <c r="F80" s="68" t="s">
        <v>208</v>
      </c>
      <c r="G80" s="104">
        <v>0.1</v>
      </c>
      <c r="H80" s="131">
        <v>0.1</v>
      </c>
      <c r="I80" s="131">
        <v>0.1</v>
      </c>
      <c r="J80" s="131">
        <v>0.1</v>
      </c>
      <c r="K80" s="131">
        <v>0.1</v>
      </c>
      <c r="L80" s="131">
        <v>0.1</v>
      </c>
      <c r="M80" s="131">
        <v>0.1</v>
      </c>
      <c r="N80" s="131">
        <v>0.1</v>
      </c>
      <c r="O80" s="131">
        <v>0.1</v>
      </c>
      <c r="P80" s="131">
        <v>0.1</v>
      </c>
      <c r="Q80" s="132">
        <v>0.1</v>
      </c>
    </row>
    <row r="81" spans="1:17" x14ac:dyDescent="0.2">
      <c r="A81" s="8">
        <v>0.05</v>
      </c>
      <c r="F81" s="68" t="s">
        <v>181</v>
      </c>
      <c r="G81" s="104">
        <v>0.1</v>
      </c>
      <c r="H81" s="131">
        <v>0.1</v>
      </c>
      <c r="I81" s="131">
        <v>0.2</v>
      </c>
      <c r="J81" s="131">
        <v>0.1</v>
      </c>
      <c r="K81" s="131">
        <v>0.1</v>
      </c>
      <c r="L81" s="131">
        <v>0.2</v>
      </c>
      <c r="M81" s="131">
        <v>0.2</v>
      </c>
      <c r="N81" s="131">
        <v>0.1</v>
      </c>
      <c r="O81" s="131">
        <v>0.1</v>
      </c>
      <c r="P81" s="131">
        <v>0.2</v>
      </c>
      <c r="Q81" s="132">
        <v>0.1</v>
      </c>
    </row>
    <row r="82" spans="1:17" x14ac:dyDescent="0.2">
      <c r="A82" s="8">
        <v>0.08</v>
      </c>
      <c r="F82" s="72" t="s">
        <v>152</v>
      </c>
      <c r="G82" s="104">
        <v>0.2</v>
      </c>
      <c r="H82" s="131">
        <v>0.2</v>
      </c>
      <c r="I82" s="131">
        <v>0.3</v>
      </c>
      <c r="J82" s="131">
        <v>0.2</v>
      </c>
      <c r="K82" s="131">
        <v>0.2</v>
      </c>
      <c r="L82" s="131">
        <v>0.4</v>
      </c>
      <c r="M82" s="131">
        <v>0.5</v>
      </c>
      <c r="N82" s="131">
        <v>0.2</v>
      </c>
      <c r="O82" s="131">
        <v>0.1</v>
      </c>
      <c r="P82" s="131">
        <v>0.4</v>
      </c>
      <c r="Q82" s="132">
        <v>0.1</v>
      </c>
    </row>
    <row r="83" spans="1:17" x14ac:dyDescent="0.2">
      <c r="A83" s="8">
        <v>0.09</v>
      </c>
      <c r="F83" s="72" t="s">
        <v>182</v>
      </c>
      <c r="G83" s="104">
        <v>0.1</v>
      </c>
      <c r="H83" s="131">
        <v>0.1</v>
      </c>
      <c r="I83" s="131">
        <v>0.1</v>
      </c>
      <c r="J83" s="131">
        <v>0.1</v>
      </c>
      <c r="K83" s="131">
        <v>0.1</v>
      </c>
      <c r="L83" s="131">
        <v>0.1</v>
      </c>
      <c r="M83" s="131">
        <v>0.1</v>
      </c>
      <c r="N83" s="131">
        <v>0.1</v>
      </c>
      <c r="O83" s="131">
        <v>0.1</v>
      </c>
      <c r="P83" s="131">
        <v>0.1</v>
      </c>
      <c r="Q83" s="132">
        <v>0.1</v>
      </c>
    </row>
    <row r="84" spans="1:17" x14ac:dyDescent="0.2">
      <c r="A84" s="8">
        <v>0.1</v>
      </c>
      <c r="F84" s="72" t="s">
        <v>209</v>
      </c>
      <c r="G84" s="104">
        <v>0.2</v>
      </c>
      <c r="H84" s="131">
        <v>0.2</v>
      </c>
      <c r="I84" s="131">
        <v>0.2</v>
      </c>
      <c r="J84" s="131">
        <v>0.3</v>
      </c>
      <c r="K84" s="131">
        <v>0.3</v>
      </c>
      <c r="L84" s="131">
        <v>0.2</v>
      </c>
      <c r="M84" s="131">
        <v>0.2</v>
      </c>
      <c r="N84" s="131">
        <v>0.2</v>
      </c>
      <c r="O84" s="131">
        <v>0.3</v>
      </c>
      <c r="P84" s="131">
        <v>0.2</v>
      </c>
      <c r="Q84" s="132">
        <v>0.4</v>
      </c>
    </row>
    <row r="85" spans="1:17" x14ac:dyDescent="0.2">
      <c r="A85" s="8"/>
      <c r="F85" s="68" t="s">
        <v>210</v>
      </c>
      <c r="G85" s="104">
        <v>0.2</v>
      </c>
      <c r="H85" s="131">
        <v>0.4</v>
      </c>
      <c r="I85" s="131">
        <v>0.3</v>
      </c>
      <c r="J85" s="131">
        <v>0.2</v>
      </c>
      <c r="K85" s="131">
        <v>0.2</v>
      </c>
      <c r="L85" s="131">
        <v>0.5</v>
      </c>
      <c r="M85" s="131">
        <v>0.5</v>
      </c>
      <c r="N85" s="131">
        <v>0.5</v>
      </c>
      <c r="O85" s="131">
        <v>0.2</v>
      </c>
      <c r="P85" s="131">
        <v>0.6</v>
      </c>
      <c r="Q85" s="132">
        <v>0.2</v>
      </c>
    </row>
    <row r="86" spans="1:17" x14ac:dyDescent="0.2">
      <c r="F86" s="73" t="s">
        <v>211</v>
      </c>
      <c r="G86" s="104">
        <v>0.4</v>
      </c>
      <c r="H86" s="131">
        <v>0.5</v>
      </c>
      <c r="I86" s="131">
        <v>0.6</v>
      </c>
      <c r="J86" s="131">
        <v>0.3</v>
      </c>
      <c r="K86" s="131">
        <v>0.3</v>
      </c>
      <c r="L86" s="131">
        <v>0.6</v>
      </c>
      <c r="M86" s="131">
        <v>0.7</v>
      </c>
      <c r="N86" s="131">
        <v>0.5</v>
      </c>
      <c r="O86" s="131">
        <v>0.2</v>
      </c>
      <c r="P86" s="131">
        <v>0.7</v>
      </c>
      <c r="Q86" s="132">
        <v>0.4</v>
      </c>
    </row>
    <row r="87" spans="1:17" x14ac:dyDescent="0.2">
      <c r="A87" s="1" t="s">
        <v>28</v>
      </c>
      <c r="F87" s="73" t="s">
        <v>212</v>
      </c>
      <c r="G87" s="104">
        <v>0.4</v>
      </c>
      <c r="H87" s="131">
        <v>0.4</v>
      </c>
      <c r="I87" s="131">
        <v>0.3</v>
      </c>
      <c r="J87" s="131">
        <v>0.3</v>
      </c>
      <c r="K87" s="131">
        <v>0.3</v>
      </c>
      <c r="L87" s="131">
        <v>0.5</v>
      </c>
      <c r="M87" s="131">
        <v>0.5</v>
      </c>
      <c r="N87" s="131">
        <v>0.5</v>
      </c>
      <c r="O87" s="131">
        <v>0.3</v>
      </c>
      <c r="P87" s="131">
        <v>0.5</v>
      </c>
      <c r="Q87" s="132">
        <v>0.4</v>
      </c>
    </row>
    <row r="88" spans="1:17" x14ac:dyDescent="0.2">
      <c r="A88" s="8">
        <v>0</v>
      </c>
      <c r="F88" s="68" t="s">
        <v>183</v>
      </c>
      <c r="G88" s="104">
        <v>0.2</v>
      </c>
      <c r="H88" s="131">
        <v>0.4</v>
      </c>
      <c r="I88" s="131">
        <v>0.5</v>
      </c>
      <c r="J88" s="131">
        <v>0.3</v>
      </c>
      <c r="K88" s="131">
        <v>0.3</v>
      </c>
      <c r="L88" s="131">
        <v>0.4</v>
      </c>
      <c r="M88" s="131">
        <v>0.5</v>
      </c>
      <c r="N88" s="131">
        <v>0.4</v>
      </c>
      <c r="O88" s="131">
        <v>0.3</v>
      </c>
      <c r="P88" s="131">
        <v>0.5</v>
      </c>
      <c r="Q88" s="132">
        <v>0.4</v>
      </c>
    </row>
    <row r="89" spans="1:17" x14ac:dyDescent="0.2">
      <c r="A89" s="8">
        <v>0.08</v>
      </c>
      <c r="F89" s="74" t="s">
        <v>213</v>
      </c>
      <c r="G89" s="104">
        <v>0.4</v>
      </c>
      <c r="H89" s="131">
        <v>0.5</v>
      </c>
      <c r="I89" s="131">
        <v>0.5</v>
      </c>
      <c r="J89" s="131">
        <v>0.3</v>
      </c>
      <c r="K89" s="131">
        <v>0.4</v>
      </c>
      <c r="L89" s="131">
        <v>0.5</v>
      </c>
      <c r="M89" s="131">
        <v>0.6</v>
      </c>
      <c r="N89" s="131">
        <v>0.5</v>
      </c>
      <c r="O89" s="131">
        <v>0.3</v>
      </c>
      <c r="P89" s="131">
        <v>0.5</v>
      </c>
      <c r="Q89" s="132">
        <v>0.3</v>
      </c>
    </row>
    <row r="90" spans="1:17" x14ac:dyDescent="0.2">
      <c r="A90" s="8">
        <v>0.1</v>
      </c>
      <c r="F90" s="75" t="s">
        <v>184</v>
      </c>
      <c r="G90" s="104">
        <v>0.4</v>
      </c>
      <c r="H90" s="131">
        <v>0.5</v>
      </c>
      <c r="I90" s="131">
        <v>0.6</v>
      </c>
      <c r="J90" s="131">
        <v>0.3</v>
      </c>
      <c r="K90" s="131">
        <v>0.4</v>
      </c>
      <c r="L90" s="131">
        <v>0.5</v>
      </c>
      <c r="M90" s="131">
        <v>0.6</v>
      </c>
      <c r="N90" s="131">
        <v>0.5</v>
      </c>
      <c r="O90" s="131">
        <v>0.3</v>
      </c>
      <c r="P90" s="131">
        <v>0.6</v>
      </c>
      <c r="Q90" s="132">
        <v>0.3</v>
      </c>
    </row>
    <row r="91" spans="1:17" x14ac:dyDescent="0.2">
      <c r="A91" s="8">
        <v>0.12</v>
      </c>
      <c r="F91" s="68" t="s">
        <v>214</v>
      </c>
      <c r="G91" s="104">
        <v>0.4</v>
      </c>
      <c r="H91" s="131">
        <v>0.5</v>
      </c>
      <c r="I91" s="131">
        <v>0.5</v>
      </c>
      <c r="J91" s="131">
        <v>0.3</v>
      </c>
      <c r="K91" s="131">
        <v>0.4</v>
      </c>
      <c r="L91" s="131">
        <v>0.5</v>
      </c>
      <c r="M91" s="131">
        <v>0.5</v>
      </c>
      <c r="N91" s="131">
        <v>0.5</v>
      </c>
      <c r="O91" s="131">
        <v>0.3</v>
      </c>
      <c r="P91" s="131">
        <v>0.6</v>
      </c>
      <c r="Q91" s="132">
        <v>0.3</v>
      </c>
    </row>
    <row r="92" spans="1:17" x14ac:dyDescent="0.2">
      <c r="A92" s="8">
        <v>0.16</v>
      </c>
      <c r="F92" s="68" t="s">
        <v>215</v>
      </c>
      <c r="G92" s="104">
        <v>0.7</v>
      </c>
      <c r="H92" s="131">
        <v>1</v>
      </c>
      <c r="I92" s="131">
        <v>1.1000000000000001</v>
      </c>
      <c r="J92" s="131">
        <v>0.9</v>
      </c>
      <c r="K92" s="131">
        <v>1</v>
      </c>
      <c r="L92" s="131">
        <v>1.2</v>
      </c>
      <c r="M92" s="131">
        <v>1.3</v>
      </c>
      <c r="N92" s="131">
        <v>1.1000000000000001</v>
      </c>
      <c r="O92" s="131">
        <v>0.9</v>
      </c>
      <c r="P92" s="131">
        <v>1.4</v>
      </c>
      <c r="Q92" s="132">
        <v>0.7</v>
      </c>
    </row>
    <row r="93" spans="1:17" x14ac:dyDescent="0.2">
      <c r="A93" s="8">
        <v>0.2</v>
      </c>
      <c r="F93" s="74" t="s">
        <v>153</v>
      </c>
      <c r="G93" s="104">
        <v>1.2</v>
      </c>
      <c r="H93" s="131">
        <v>1.6</v>
      </c>
      <c r="I93" s="131">
        <v>1.9</v>
      </c>
      <c r="J93" s="131">
        <v>1.7</v>
      </c>
      <c r="K93" s="131">
        <v>2</v>
      </c>
      <c r="L93" s="131">
        <v>1.5</v>
      </c>
      <c r="M93" s="131">
        <v>1.7</v>
      </c>
      <c r="N93" s="131">
        <v>1.7</v>
      </c>
      <c r="O93" s="131">
        <v>1.7</v>
      </c>
      <c r="P93" s="131">
        <v>1.7</v>
      </c>
      <c r="Q93" s="132">
        <v>1.4</v>
      </c>
    </row>
    <row r="94" spans="1:17" x14ac:dyDescent="0.2">
      <c r="F94" s="75" t="s">
        <v>154</v>
      </c>
      <c r="G94" s="104">
        <v>0.9</v>
      </c>
      <c r="H94" s="131">
        <v>1.4</v>
      </c>
      <c r="I94" s="131">
        <v>1.6</v>
      </c>
      <c r="J94" s="131">
        <v>1.2</v>
      </c>
      <c r="K94" s="131">
        <v>1.2</v>
      </c>
      <c r="L94" s="131">
        <v>1.5</v>
      </c>
      <c r="M94" s="131">
        <v>1.9</v>
      </c>
      <c r="N94" s="131">
        <v>1.5</v>
      </c>
      <c r="O94" s="131">
        <v>1.1000000000000001</v>
      </c>
      <c r="P94" s="131">
        <v>1.7</v>
      </c>
      <c r="Q94" s="132">
        <v>1</v>
      </c>
    </row>
    <row r="95" spans="1:17" x14ac:dyDescent="0.2">
      <c r="A95" s="1" t="s">
        <v>29</v>
      </c>
      <c r="F95" s="75" t="s">
        <v>161</v>
      </c>
      <c r="G95" s="104">
        <v>0.4</v>
      </c>
      <c r="H95" s="131">
        <v>0.6</v>
      </c>
      <c r="I95" s="131">
        <v>0.7</v>
      </c>
      <c r="J95" s="131">
        <v>0.4</v>
      </c>
      <c r="K95" s="131">
        <v>0.6</v>
      </c>
      <c r="L95" s="131">
        <v>0.7</v>
      </c>
      <c r="M95" s="131">
        <v>0.8</v>
      </c>
      <c r="N95" s="131">
        <v>0.7</v>
      </c>
      <c r="O95" s="131">
        <v>0.5</v>
      </c>
      <c r="P95" s="131">
        <v>0.8</v>
      </c>
      <c r="Q95" s="132">
        <v>0.3</v>
      </c>
    </row>
    <row r="96" spans="1:17" x14ac:dyDescent="0.2">
      <c r="A96" s="8">
        <v>0</v>
      </c>
      <c r="F96" s="75" t="s">
        <v>155</v>
      </c>
      <c r="G96" s="104">
        <v>0.2</v>
      </c>
      <c r="H96" s="131">
        <v>0.3</v>
      </c>
      <c r="I96" s="131">
        <v>0.2</v>
      </c>
      <c r="J96" s="131">
        <v>0.2</v>
      </c>
      <c r="K96" s="131">
        <v>0.2</v>
      </c>
      <c r="L96" s="131">
        <v>0.3</v>
      </c>
      <c r="M96" s="131">
        <v>0.2</v>
      </c>
      <c r="N96" s="131">
        <v>0.3</v>
      </c>
      <c r="O96" s="131">
        <v>0.2</v>
      </c>
      <c r="P96" s="131">
        <v>0.5</v>
      </c>
      <c r="Q96" s="132">
        <v>0.2</v>
      </c>
    </row>
    <row r="97" spans="1:17" ht="13.5" thickBot="1" x14ac:dyDescent="0.25">
      <c r="A97" s="8">
        <v>0.04</v>
      </c>
      <c r="F97" s="76" t="s">
        <v>60</v>
      </c>
      <c r="G97" s="106">
        <v>0.2</v>
      </c>
      <c r="H97" s="107">
        <v>0.3</v>
      </c>
      <c r="I97" s="107">
        <v>0.2</v>
      </c>
      <c r="J97" s="107">
        <v>0.2</v>
      </c>
      <c r="K97" s="107">
        <v>0.2</v>
      </c>
      <c r="L97" s="107">
        <v>0.3</v>
      </c>
      <c r="M97" s="107">
        <v>0.2</v>
      </c>
      <c r="N97" s="107">
        <v>0.3</v>
      </c>
      <c r="O97" s="107">
        <v>0.2</v>
      </c>
      <c r="P97" s="107">
        <v>0.5</v>
      </c>
      <c r="Q97" s="108">
        <v>0.2</v>
      </c>
    </row>
    <row r="98" spans="1:17" ht="13.5" thickBot="1" x14ac:dyDescent="0.25">
      <c r="A98" s="8">
        <v>0.06</v>
      </c>
      <c r="F98" s="80" t="s">
        <v>118</v>
      </c>
      <c r="G98" s="133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  <c r="N98" s="134">
        <v>0</v>
      </c>
      <c r="O98" s="134">
        <v>0</v>
      </c>
      <c r="P98" s="134">
        <v>0</v>
      </c>
      <c r="Q98" s="135">
        <v>0</v>
      </c>
    </row>
    <row r="99" spans="1:17" x14ac:dyDescent="0.2">
      <c r="A99" s="8">
        <v>0.08</v>
      </c>
      <c r="F99" s="81" t="s">
        <v>59</v>
      </c>
      <c r="G99" s="102">
        <v>0.1</v>
      </c>
      <c r="H99" s="129">
        <v>0.1</v>
      </c>
      <c r="I99" s="129">
        <v>0.1</v>
      </c>
      <c r="J99" s="129">
        <v>0.1</v>
      </c>
      <c r="K99" s="129">
        <v>0.1</v>
      </c>
      <c r="L99" s="129">
        <v>0.1</v>
      </c>
      <c r="M99" s="129">
        <v>0.1</v>
      </c>
      <c r="N99" s="129">
        <v>0.1</v>
      </c>
      <c r="O99" s="129">
        <v>0.1</v>
      </c>
      <c r="P99" s="129">
        <v>0.1</v>
      </c>
      <c r="Q99" s="130">
        <v>0.1</v>
      </c>
    </row>
    <row r="100" spans="1:17" x14ac:dyDescent="0.2">
      <c r="A100" s="8">
        <v>0.09</v>
      </c>
      <c r="F100" s="75" t="s">
        <v>185</v>
      </c>
      <c r="G100" s="104">
        <v>0.2</v>
      </c>
      <c r="H100" s="131">
        <v>0.3</v>
      </c>
      <c r="I100" s="131">
        <v>0.3</v>
      </c>
      <c r="J100" s="131">
        <v>0.3</v>
      </c>
      <c r="K100" s="131">
        <v>0.2</v>
      </c>
      <c r="L100" s="131">
        <v>0.3</v>
      </c>
      <c r="M100" s="131">
        <v>0.3</v>
      </c>
      <c r="N100" s="131">
        <v>0.3</v>
      </c>
      <c r="O100" s="131">
        <v>0.2</v>
      </c>
      <c r="P100" s="131">
        <v>0.4</v>
      </c>
      <c r="Q100" s="132">
        <v>0.3</v>
      </c>
    </row>
    <row r="101" spans="1:17" x14ac:dyDescent="0.2">
      <c r="A101" s="8">
        <v>0.1</v>
      </c>
      <c r="F101" s="75" t="s">
        <v>186</v>
      </c>
      <c r="G101" s="104">
        <v>0.3</v>
      </c>
      <c r="H101" s="131">
        <v>0.4</v>
      </c>
      <c r="I101" s="131">
        <v>0.4</v>
      </c>
      <c r="J101" s="131">
        <v>0.4</v>
      </c>
      <c r="K101" s="131">
        <v>0.4</v>
      </c>
      <c r="L101" s="131">
        <v>0.3</v>
      </c>
      <c r="M101" s="131">
        <v>0.4</v>
      </c>
      <c r="N101" s="131">
        <v>0.4</v>
      </c>
      <c r="O101" s="131">
        <v>0.3</v>
      </c>
      <c r="P101" s="131">
        <v>0.4</v>
      </c>
      <c r="Q101" s="132">
        <v>0.3</v>
      </c>
    </row>
    <row r="102" spans="1:17" x14ac:dyDescent="0.2">
      <c r="A102" s="8">
        <v>0.11</v>
      </c>
      <c r="F102" s="68" t="s">
        <v>156</v>
      </c>
      <c r="G102" s="104">
        <v>0.2</v>
      </c>
      <c r="H102" s="131">
        <v>0.2</v>
      </c>
      <c r="I102" s="131">
        <v>0.2</v>
      </c>
      <c r="J102" s="131">
        <v>0.3</v>
      </c>
      <c r="K102" s="131">
        <v>0.2</v>
      </c>
      <c r="L102" s="131">
        <v>0.2</v>
      </c>
      <c r="M102" s="131">
        <v>0.2</v>
      </c>
      <c r="N102" s="131">
        <v>0.3</v>
      </c>
      <c r="O102" s="131">
        <v>0.2</v>
      </c>
      <c r="P102" s="131">
        <v>0.3</v>
      </c>
      <c r="Q102" s="132">
        <v>0.3</v>
      </c>
    </row>
    <row r="103" spans="1:17" x14ac:dyDescent="0.2">
      <c r="A103" s="8">
        <v>0.12</v>
      </c>
      <c r="F103" s="75" t="s">
        <v>187</v>
      </c>
      <c r="G103" s="104">
        <v>0.1</v>
      </c>
      <c r="H103" s="131">
        <v>0.2</v>
      </c>
      <c r="I103" s="131">
        <v>0.2</v>
      </c>
      <c r="J103" s="131">
        <v>0.3</v>
      </c>
      <c r="K103" s="131">
        <v>0.2</v>
      </c>
      <c r="L103" s="131">
        <v>0.1</v>
      </c>
      <c r="M103" s="131">
        <v>0.1</v>
      </c>
      <c r="N103" s="131">
        <v>0.2</v>
      </c>
      <c r="O103" s="131">
        <v>0.2</v>
      </c>
      <c r="P103" s="131">
        <v>0.1</v>
      </c>
      <c r="Q103" s="132">
        <v>0.2</v>
      </c>
    </row>
    <row r="104" spans="1:17" ht="13.5" thickBot="1" x14ac:dyDescent="0.25">
      <c r="A104" s="1" t="s">
        <v>30</v>
      </c>
      <c r="F104" s="82" t="s">
        <v>216</v>
      </c>
      <c r="G104" s="104">
        <v>0.1</v>
      </c>
      <c r="H104" s="131">
        <v>0.2</v>
      </c>
      <c r="I104" s="131">
        <v>0.2</v>
      </c>
      <c r="J104" s="131">
        <v>0.3</v>
      </c>
      <c r="K104" s="131">
        <v>0.2</v>
      </c>
      <c r="L104" s="131">
        <v>0.1</v>
      </c>
      <c r="M104" s="131">
        <v>0.1</v>
      </c>
      <c r="N104" s="131">
        <v>0.2</v>
      </c>
      <c r="O104" s="131">
        <v>0.2</v>
      </c>
      <c r="P104" s="131">
        <v>0.1</v>
      </c>
      <c r="Q104" s="132">
        <v>0.2</v>
      </c>
    </row>
    <row r="105" spans="1:17" ht="14.25" thickTop="1" thickBot="1" x14ac:dyDescent="0.25">
      <c r="A105" s="8">
        <v>0</v>
      </c>
      <c r="F105" s="82" t="s">
        <v>91</v>
      </c>
      <c r="G105" s="131">
        <v>0.1</v>
      </c>
      <c r="H105" s="131">
        <v>0.3</v>
      </c>
      <c r="I105" s="131">
        <v>0.3</v>
      </c>
      <c r="J105" s="131">
        <v>0.3</v>
      </c>
      <c r="K105" s="131">
        <v>0.2</v>
      </c>
      <c r="L105" s="131">
        <v>0.3</v>
      </c>
      <c r="M105" s="131">
        <v>0.3</v>
      </c>
      <c r="N105" s="131">
        <v>0.3</v>
      </c>
      <c r="O105" s="131">
        <v>0.3</v>
      </c>
      <c r="P105" s="131">
        <v>0.2</v>
      </c>
      <c r="Q105" s="132">
        <v>0.3</v>
      </c>
    </row>
    <row r="106" spans="1:17" ht="13.5" thickTop="1" x14ac:dyDescent="0.2">
      <c r="A106" s="8">
        <v>0.01</v>
      </c>
      <c r="F106" s="83" t="s">
        <v>188</v>
      </c>
      <c r="G106" s="131">
        <v>0.2</v>
      </c>
      <c r="H106" s="131">
        <v>0.3</v>
      </c>
      <c r="I106" s="131">
        <v>0.3</v>
      </c>
      <c r="J106" s="131">
        <v>0.3</v>
      </c>
      <c r="K106" s="131">
        <v>0.3</v>
      </c>
      <c r="L106" s="131">
        <v>0.3</v>
      </c>
      <c r="M106" s="131">
        <v>0.4</v>
      </c>
      <c r="N106" s="131">
        <v>0.3</v>
      </c>
      <c r="O106" s="131">
        <v>0.4</v>
      </c>
      <c r="P106" s="131">
        <v>0.2</v>
      </c>
      <c r="Q106" s="132">
        <v>0.3</v>
      </c>
    </row>
    <row r="107" spans="1:17" x14ac:dyDescent="0.2">
      <c r="A107" s="8">
        <v>0.02</v>
      </c>
      <c r="F107" s="68" t="s">
        <v>189</v>
      </c>
      <c r="G107" s="131">
        <v>0.2</v>
      </c>
      <c r="H107" s="131">
        <v>0.4</v>
      </c>
      <c r="I107" s="131">
        <v>0.4</v>
      </c>
      <c r="J107" s="131">
        <v>0.3</v>
      </c>
      <c r="K107" s="131">
        <v>0.3</v>
      </c>
      <c r="L107" s="131">
        <v>0.6</v>
      </c>
      <c r="M107" s="131">
        <v>0.6</v>
      </c>
      <c r="N107" s="131">
        <v>0.5</v>
      </c>
      <c r="O107" s="131">
        <v>0.3</v>
      </c>
      <c r="P107" s="131">
        <v>0.6</v>
      </c>
      <c r="Q107" s="132">
        <v>0.2</v>
      </c>
    </row>
    <row r="108" spans="1:17" ht="13.5" thickBot="1" x14ac:dyDescent="0.25">
      <c r="A108" s="8">
        <v>0.03</v>
      </c>
      <c r="F108" s="72" t="s">
        <v>218</v>
      </c>
      <c r="G108" s="131">
        <v>0.4</v>
      </c>
      <c r="H108" s="131">
        <v>0.5</v>
      </c>
      <c r="I108" s="131">
        <v>0.5</v>
      </c>
      <c r="J108" s="131">
        <v>0.3</v>
      </c>
      <c r="K108" s="131">
        <v>0.4</v>
      </c>
      <c r="L108" s="131">
        <v>0.6</v>
      </c>
      <c r="M108" s="131">
        <v>0.7</v>
      </c>
      <c r="N108" s="131">
        <v>0.5</v>
      </c>
      <c r="O108" s="131">
        <v>0.3</v>
      </c>
      <c r="P108" s="131">
        <v>0.7</v>
      </c>
      <c r="Q108" s="132">
        <v>0.3</v>
      </c>
    </row>
    <row r="109" spans="1:17" ht="13.5" thickBot="1" x14ac:dyDescent="0.25">
      <c r="A109" s="8">
        <v>0.04</v>
      </c>
      <c r="F109" s="148" t="s">
        <v>170</v>
      </c>
      <c r="G109" s="149">
        <v>0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0</v>
      </c>
      <c r="N109" s="134">
        <v>0</v>
      </c>
      <c r="O109" s="134">
        <v>0</v>
      </c>
      <c r="P109" s="134">
        <v>0</v>
      </c>
      <c r="Q109" s="135">
        <v>0</v>
      </c>
    </row>
    <row r="110" spans="1:17" x14ac:dyDescent="0.2">
      <c r="A110" s="8">
        <v>0.05</v>
      </c>
      <c r="F110" s="72" t="s">
        <v>157</v>
      </c>
      <c r="G110" s="131">
        <v>0.3</v>
      </c>
      <c r="H110" s="131">
        <v>0.5</v>
      </c>
      <c r="I110" s="131">
        <v>0.6</v>
      </c>
      <c r="J110" s="131">
        <v>0.5</v>
      </c>
      <c r="K110" s="131">
        <v>0.5</v>
      </c>
      <c r="L110" s="131">
        <v>0.6</v>
      </c>
      <c r="M110" s="131">
        <v>0.7</v>
      </c>
      <c r="N110" s="131">
        <v>0.6</v>
      </c>
      <c r="O110" s="131">
        <v>0.5</v>
      </c>
      <c r="P110" s="131">
        <v>0.7</v>
      </c>
      <c r="Q110" s="132">
        <v>0.5</v>
      </c>
    </row>
    <row r="111" spans="1:17" x14ac:dyDescent="0.2">
      <c r="A111" s="8">
        <v>0.06</v>
      </c>
      <c r="F111" s="68" t="s">
        <v>158</v>
      </c>
      <c r="G111" s="131">
        <v>0.4</v>
      </c>
      <c r="H111" s="131">
        <v>0.5</v>
      </c>
      <c r="I111" s="131">
        <v>0.7</v>
      </c>
      <c r="J111" s="131">
        <v>0.5</v>
      </c>
      <c r="K111" s="131">
        <v>0.6</v>
      </c>
      <c r="L111" s="131">
        <v>0.6</v>
      </c>
      <c r="M111" s="131">
        <v>0.7</v>
      </c>
      <c r="N111" s="131">
        <v>0.6</v>
      </c>
      <c r="O111" s="131">
        <v>0.6</v>
      </c>
      <c r="P111" s="131">
        <v>0.7</v>
      </c>
      <c r="Q111" s="132">
        <v>0.6</v>
      </c>
    </row>
    <row r="112" spans="1:17" x14ac:dyDescent="0.2">
      <c r="A112" s="8">
        <v>7.0000000000000007E-2</v>
      </c>
      <c r="F112" s="73" t="s">
        <v>159</v>
      </c>
      <c r="G112" s="104">
        <v>0.5</v>
      </c>
      <c r="H112" s="131">
        <v>0.7</v>
      </c>
      <c r="I112" s="131">
        <v>0.7</v>
      </c>
      <c r="J112" s="131">
        <v>0.5</v>
      </c>
      <c r="K112" s="131">
        <v>0.6</v>
      </c>
      <c r="L112" s="131">
        <v>0.8</v>
      </c>
      <c r="M112" s="131">
        <v>0.9</v>
      </c>
      <c r="N112" s="131">
        <v>0.9</v>
      </c>
      <c r="O112" s="131">
        <v>0.6</v>
      </c>
      <c r="P112" s="131">
        <v>1.1000000000000001</v>
      </c>
      <c r="Q112" s="132">
        <v>0.5</v>
      </c>
    </row>
    <row r="113" spans="1:17" x14ac:dyDescent="0.2">
      <c r="A113" s="8">
        <v>0.08</v>
      </c>
      <c r="F113" s="73" t="s">
        <v>75</v>
      </c>
      <c r="G113" s="104">
        <v>0.1</v>
      </c>
      <c r="H113" s="131">
        <v>0.1</v>
      </c>
      <c r="I113" s="131">
        <v>0.1</v>
      </c>
      <c r="J113" s="131">
        <v>0.1</v>
      </c>
      <c r="K113" s="131">
        <v>0.1</v>
      </c>
      <c r="L113" s="131">
        <v>0.1</v>
      </c>
      <c r="M113" s="131">
        <v>0.1</v>
      </c>
      <c r="N113" s="131">
        <v>0.1</v>
      </c>
      <c r="O113" s="131">
        <v>0.1</v>
      </c>
      <c r="P113" s="131">
        <v>0.1</v>
      </c>
      <c r="Q113" s="132">
        <v>0.1</v>
      </c>
    </row>
    <row r="114" spans="1:17" ht="13.5" thickBot="1" x14ac:dyDescent="0.25">
      <c r="A114" s="8">
        <v>0.09</v>
      </c>
      <c r="F114" s="84" t="s">
        <v>160</v>
      </c>
      <c r="G114" s="106">
        <v>0.1</v>
      </c>
      <c r="H114" s="107">
        <v>0.1</v>
      </c>
      <c r="I114" s="107">
        <v>0.1</v>
      </c>
      <c r="J114" s="107">
        <v>0.1</v>
      </c>
      <c r="K114" s="107">
        <v>0.1</v>
      </c>
      <c r="L114" s="107">
        <v>0.1</v>
      </c>
      <c r="M114" s="107">
        <v>0.1</v>
      </c>
      <c r="N114" s="107">
        <v>0.1</v>
      </c>
      <c r="O114" s="107">
        <v>0.1</v>
      </c>
      <c r="P114" s="107">
        <v>0.1</v>
      </c>
      <c r="Q114" s="108">
        <v>0.1</v>
      </c>
    </row>
    <row r="115" spans="1:17" x14ac:dyDescent="0.2">
      <c r="A115" s="8">
        <v>0.1</v>
      </c>
      <c r="F115" s="85" t="s">
        <v>206</v>
      </c>
      <c r="G115" s="154">
        <v>1.2</v>
      </c>
      <c r="H115" s="154">
        <v>1</v>
      </c>
      <c r="I115" s="154">
        <v>1.4</v>
      </c>
      <c r="J115" s="154">
        <v>0.8</v>
      </c>
      <c r="K115" s="154">
        <v>0.8</v>
      </c>
      <c r="L115" s="154">
        <v>1.2</v>
      </c>
      <c r="M115" s="154">
        <v>2</v>
      </c>
      <c r="N115" s="154">
        <v>1.1000000000000001</v>
      </c>
      <c r="O115" s="154">
        <v>0.7</v>
      </c>
      <c r="P115" s="154">
        <v>1.4</v>
      </c>
      <c r="Q115" s="154">
        <v>0.5</v>
      </c>
    </row>
    <row r="116" spans="1:17" x14ac:dyDescent="0.2">
      <c r="A116" s="1" t="s">
        <v>24</v>
      </c>
      <c r="F116" s="85" t="s">
        <v>207</v>
      </c>
      <c r="G116" s="154">
        <v>1.1000000000000001</v>
      </c>
      <c r="H116" s="154">
        <v>1.2</v>
      </c>
      <c r="I116" s="154">
        <v>1.5</v>
      </c>
      <c r="J116" s="154">
        <v>0.5</v>
      </c>
      <c r="K116" s="154">
        <v>0.5</v>
      </c>
      <c r="L116" s="154">
        <v>1.9</v>
      </c>
      <c r="M116" s="154">
        <v>2.5</v>
      </c>
      <c r="N116" s="154">
        <v>1.3</v>
      </c>
      <c r="O116" s="154">
        <v>0.5</v>
      </c>
      <c r="P116" s="154">
        <v>2.2999999999999998</v>
      </c>
      <c r="Q116" s="154">
        <v>0.1</v>
      </c>
    </row>
    <row r="117" spans="1:17" x14ac:dyDescent="0.2">
      <c r="A117" s="8">
        <v>0</v>
      </c>
      <c r="F117" s="85" t="s">
        <v>195</v>
      </c>
      <c r="G117" s="154">
        <v>1</v>
      </c>
      <c r="H117" s="154">
        <v>1.9</v>
      </c>
      <c r="I117" s="154">
        <v>2</v>
      </c>
      <c r="J117" s="154">
        <v>1.4</v>
      </c>
      <c r="K117" s="154">
        <v>1.2</v>
      </c>
      <c r="L117" s="154">
        <v>2.4</v>
      </c>
      <c r="M117" s="154">
        <v>2.7</v>
      </c>
      <c r="N117" s="154">
        <v>1.9</v>
      </c>
      <c r="O117" s="154">
        <v>1.2</v>
      </c>
      <c r="P117" s="154">
        <v>2.5</v>
      </c>
      <c r="Q117" s="154">
        <v>1</v>
      </c>
    </row>
    <row r="118" spans="1:17" x14ac:dyDescent="0.2">
      <c r="A118" s="8">
        <v>0.05</v>
      </c>
      <c r="F118" s="85" t="s">
        <v>217</v>
      </c>
      <c r="G118" s="154">
        <v>0.1</v>
      </c>
      <c r="H118" s="154">
        <v>0.3</v>
      </c>
      <c r="I118" s="154">
        <v>0.3</v>
      </c>
      <c r="J118" s="154">
        <v>0.3</v>
      </c>
      <c r="K118" s="154">
        <v>0.2</v>
      </c>
      <c r="L118" s="154">
        <v>0.3</v>
      </c>
      <c r="M118" s="154">
        <v>0.3</v>
      </c>
      <c r="N118" s="154">
        <v>0.3</v>
      </c>
      <c r="O118" s="154">
        <v>0.3</v>
      </c>
      <c r="P118" s="154">
        <v>0.2</v>
      </c>
      <c r="Q118" s="154">
        <v>0.3</v>
      </c>
    </row>
    <row r="119" spans="1:17" x14ac:dyDescent="0.2">
      <c r="A119" s="8">
        <v>0.1</v>
      </c>
      <c r="F119" s="85"/>
      <c r="G119"/>
      <c r="H119"/>
      <c r="I119"/>
      <c r="J119"/>
      <c r="K119"/>
      <c r="L119"/>
      <c r="M119"/>
      <c r="N119"/>
      <c r="O119"/>
      <c r="P119"/>
      <c r="Q119"/>
    </row>
    <row r="120" spans="1:17" x14ac:dyDescent="0.2">
      <c r="A120" s="8">
        <v>0.15</v>
      </c>
      <c r="F120" s="85"/>
      <c r="G120"/>
      <c r="H120"/>
      <c r="I120"/>
      <c r="J120"/>
      <c r="K120"/>
      <c r="L120"/>
      <c r="M120"/>
      <c r="N120"/>
      <c r="O120"/>
      <c r="P120"/>
      <c r="Q120"/>
    </row>
    <row r="121" spans="1:17" x14ac:dyDescent="0.2">
      <c r="F121" s="85"/>
    </row>
    <row r="122" spans="1:17" x14ac:dyDescent="0.2">
      <c r="A122" s="1" t="s">
        <v>35</v>
      </c>
      <c r="F122" s="85"/>
    </row>
    <row r="123" spans="1:17" ht="13.5" thickBot="1" x14ac:dyDescent="0.25">
      <c r="A123" s="1" t="s">
        <v>3</v>
      </c>
    </row>
    <row r="124" spans="1:17" ht="14.25" thickTop="1" thickBot="1" x14ac:dyDescent="0.25">
      <c r="A124" s="1" t="s">
        <v>36</v>
      </c>
      <c r="F124" s="86" t="s">
        <v>144</v>
      </c>
      <c r="G124" s="101" t="s">
        <v>10</v>
      </c>
      <c r="H124" s="101" t="s">
        <v>11</v>
      </c>
      <c r="I124" s="101" t="s">
        <v>12</v>
      </c>
      <c r="J124" s="101" t="s">
        <v>13</v>
      </c>
      <c r="K124" s="101" t="s">
        <v>15</v>
      </c>
      <c r="L124" s="101" t="s">
        <v>16</v>
      </c>
      <c r="M124" s="101" t="s">
        <v>18</v>
      </c>
      <c r="N124" s="101" t="s">
        <v>85</v>
      </c>
      <c r="O124" s="101" t="s">
        <v>86</v>
      </c>
      <c r="P124" s="101" t="s">
        <v>87</v>
      </c>
      <c r="Q124" s="101" t="s">
        <v>96</v>
      </c>
    </row>
    <row r="125" spans="1:17" ht="14.25" x14ac:dyDescent="0.3">
      <c r="F125" s="29" t="s">
        <v>197</v>
      </c>
      <c r="G125" s="102">
        <v>0.1</v>
      </c>
      <c r="H125" s="129">
        <v>0.1</v>
      </c>
      <c r="I125" s="129">
        <v>0.1</v>
      </c>
      <c r="J125" s="129">
        <v>0.1</v>
      </c>
      <c r="K125" s="129">
        <v>0.1</v>
      </c>
      <c r="L125" s="129">
        <v>0.1</v>
      </c>
      <c r="M125" s="129">
        <v>0.1</v>
      </c>
      <c r="N125" s="129">
        <v>0.1</v>
      </c>
      <c r="O125" s="129">
        <v>0.1</v>
      </c>
      <c r="P125" s="129">
        <v>0.1</v>
      </c>
      <c r="Q125" s="130">
        <v>0.1</v>
      </c>
    </row>
    <row r="126" spans="1:17" ht="14.25" x14ac:dyDescent="0.3">
      <c r="A126" s="1" t="s">
        <v>37</v>
      </c>
      <c r="F126" s="29" t="s">
        <v>198</v>
      </c>
      <c r="G126" s="104">
        <v>0.1</v>
      </c>
      <c r="H126" s="131">
        <v>0.1</v>
      </c>
      <c r="I126" s="131">
        <v>0.2</v>
      </c>
      <c r="J126" s="131">
        <v>0.1</v>
      </c>
      <c r="K126" s="131">
        <v>0.2</v>
      </c>
      <c r="L126" s="131">
        <v>0.1</v>
      </c>
      <c r="M126" s="131">
        <v>0.1</v>
      </c>
      <c r="N126" s="131">
        <v>0.1</v>
      </c>
      <c r="O126" s="131">
        <v>0.2</v>
      </c>
      <c r="P126" s="131">
        <v>0.1</v>
      </c>
      <c r="Q126" s="132">
        <v>0.2</v>
      </c>
    </row>
    <row r="127" spans="1:17" ht="14.25" x14ac:dyDescent="0.3">
      <c r="A127" s="1" t="s">
        <v>38</v>
      </c>
      <c r="F127" s="29" t="s">
        <v>162</v>
      </c>
      <c r="G127" s="104">
        <v>0.1</v>
      </c>
      <c r="H127" s="131">
        <v>0.1</v>
      </c>
      <c r="I127" s="131">
        <v>0.1</v>
      </c>
      <c r="J127" s="131">
        <v>0.1</v>
      </c>
      <c r="K127" s="131">
        <v>0.1</v>
      </c>
      <c r="L127" s="131">
        <v>0.1</v>
      </c>
      <c r="M127" s="131">
        <v>0.1</v>
      </c>
      <c r="N127" s="131">
        <v>0.1</v>
      </c>
      <c r="O127" s="131">
        <v>0.1</v>
      </c>
      <c r="P127" s="131">
        <v>0.1</v>
      </c>
      <c r="Q127" s="132">
        <v>0.1</v>
      </c>
    </row>
    <row r="128" spans="1:17" ht="14.25" x14ac:dyDescent="0.3">
      <c r="A128" s="1" t="s">
        <v>102</v>
      </c>
      <c r="F128" s="29" t="s">
        <v>175</v>
      </c>
      <c r="G128" s="104">
        <v>0.1</v>
      </c>
      <c r="H128" s="131">
        <v>0.1</v>
      </c>
      <c r="I128" s="131">
        <v>0.1</v>
      </c>
      <c r="J128" s="131">
        <v>0.1</v>
      </c>
      <c r="K128" s="131">
        <v>0.1</v>
      </c>
      <c r="L128" s="131">
        <v>0.1</v>
      </c>
      <c r="M128" s="131">
        <v>0.1</v>
      </c>
      <c r="N128" s="131">
        <v>0.1</v>
      </c>
      <c r="O128" s="131">
        <v>0.1</v>
      </c>
      <c r="P128" s="131">
        <v>0.1</v>
      </c>
      <c r="Q128" s="132">
        <v>0.1</v>
      </c>
    </row>
    <row r="129" spans="1:17" ht="14.25" x14ac:dyDescent="0.3">
      <c r="A129" s="1" t="s">
        <v>70</v>
      </c>
      <c r="F129" s="29" t="s">
        <v>163</v>
      </c>
      <c r="G129" s="104">
        <v>0.1</v>
      </c>
      <c r="H129" s="131">
        <v>0.1</v>
      </c>
      <c r="I129" s="131">
        <v>0.1</v>
      </c>
      <c r="J129" s="131">
        <v>0.1</v>
      </c>
      <c r="K129" s="131">
        <v>0.1</v>
      </c>
      <c r="L129" s="131">
        <v>0.1</v>
      </c>
      <c r="M129" s="131">
        <v>0.1</v>
      </c>
      <c r="N129" s="131">
        <v>0.1</v>
      </c>
      <c r="O129" s="131">
        <v>0.1</v>
      </c>
      <c r="P129" s="131">
        <v>0.1</v>
      </c>
      <c r="Q129" s="132">
        <v>0.1</v>
      </c>
    </row>
    <row r="130" spans="1:17" ht="14.25" x14ac:dyDescent="0.3">
      <c r="A130" s="1" t="s">
        <v>71</v>
      </c>
      <c r="F130" s="29" t="s">
        <v>199</v>
      </c>
      <c r="G130" s="104">
        <v>0.1</v>
      </c>
      <c r="H130" s="131">
        <v>0.1</v>
      </c>
      <c r="I130" s="131">
        <v>0.1</v>
      </c>
      <c r="J130" s="131">
        <v>0.1</v>
      </c>
      <c r="K130" s="131">
        <v>0.1</v>
      </c>
      <c r="L130" s="131">
        <v>0.1</v>
      </c>
      <c r="M130" s="131">
        <v>0.1</v>
      </c>
      <c r="N130" s="131">
        <v>0.1</v>
      </c>
      <c r="O130" s="131">
        <v>0.1</v>
      </c>
      <c r="P130" s="131">
        <v>0.1</v>
      </c>
      <c r="Q130" s="132">
        <v>0.1</v>
      </c>
    </row>
    <row r="131" spans="1:17" ht="14.25" x14ac:dyDescent="0.3">
      <c r="A131" s="1" t="s">
        <v>72</v>
      </c>
      <c r="F131" s="29" t="s">
        <v>176</v>
      </c>
      <c r="G131" s="104">
        <v>0.1</v>
      </c>
      <c r="H131" s="131">
        <v>0.1</v>
      </c>
      <c r="I131" s="131">
        <v>0.1</v>
      </c>
      <c r="J131" s="131">
        <v>0.1</v>
      </c>
      <c r="K131" s="131">
        <v>0.1</v>
      </c>
      <c r="L131" s="131">
        <v>0.1</v>
      </c>
      <c r="M131" s="131">
        <v>0.1</v>
      </c>
      <c r="N131" s="131">
        <v>0.1</v>
      </c>
      <c r="O131" s="131">
        <v>0.1</v>
      </c>
      <c r="P131" s="131">
        <v>0.1</v>
      </c>
      <c r="Q131" s="132">
        <v>0.1</v>
      </c>
    </row>
    <row r="132" spans="1:17" ht="14.25" x14ac:dyDescent="0.3">
      <c r="A132" s="1" t="s">
        <v>73</v>
      </c>
      <c r="F132" s="29" t="s">
        <v>121</v>
      </c>
      <c r="G132" s="104">
        <v>0.1</v>
      </c>
      <c r="H132" s="131">
        <v>0.1</v>
      </c>
      <c r="I132" s="131">
        <v>0.2</v>
      </c>
      <c r="J132" s="131">
        <v>0.2</v>
      </c>
      <c r="K132" s="131">
        <v>0.2</v>
      </c>
      <c r="L132" s="131">
        <v>0.1</v>
      </c>
      <c r="M132" s="131">
        <v>0.2</v>
      </c>
      <c r="N132" s="131">
        <v>0.1</v>
      </c>
      <c r="O132" s="131">
        <v>0.2</v>
      </c>
      <c r="P132" s="131">
        <v>0.1</v>
      </c>
      <c r="Q132" s="132">
        <v>0.2</v>
      </c>
    </row>
    <row r="133" spans="1:17" ht="14.25" x14ac:dyDescent="0.3">
      <c r="A133" s="1" t="s">
        <v>39</v>
      </c>
      <c r="F133" s="29" t="s">
        <v>200</v>
      </c>
      <c r="G133" s="104">
        <v>0.4</v>
      </c>
      <c r="H133" s="131">
        <v>0.2</v>
      </c>
      <c r="I133" s="131">
        <v>0.3</v>
      </c>
      <c r="J133" s="131">
        <v>0.3</v>
      </c>
      <c r="K133" s="131">
        <v>0.3</v>
      </c>
      <c r="L133" s="131">
        <v>0.2</v>
      </c>
      <c r="M133" s="131">
        <v>0.4</v>
      </c>
      <c r="N133" s="131">
        <v>0.4</v>
      </c>
      <c r="O133" s="131">
        <v>0.3</v>
      </c>
      <c r="P133" s="131">
        <v>0.2</v>
      </c>
      <c r="Q133" s="132">
        <v>0.5</v>
      </c>
    </row>
    <row r="134" spans="1:17" ht="14.25" x14ac:dyDescent="0.3">
      <c r="F134" s="29" t="s">
        <v>169</v>
      </c>
      <c r="G134" s="104">
        <v>0.1</v>
      </c>
      <c r="H134" s="131">
        <v>0.1</v>
      </c>
      <c r="I134" s="131">
        <v>0.1</v>
      </c>
      <c r="J134" s="131">
        <v>0.1</v>
      </c>
      <c r="K134" s="131">
        <v>0.1</v>
      </c>
      <c r="L134" s="131">
        <v>0.1</v>
      </c>
      <c r="M134" s="131">
        <v>0.1</v>
      </c>
      <c r="N134" s="131">
        <v>0.1</v>
      </c>
      <c r="O134" s="131">
        <v>0.1</v>
      </c>
      <c r="P134" s="131">
        <v>0.1</v>
      </c>
      <c r="Q134" s="132">
        <v>0.1</v>
      </c>
    </row>
    <row r="135" spans="1:17" ht="14.25" x14ac:dyDescent="0.3">
      <c r="A135" s="1" t="s">
        <v>46</v>
      </c>
      <c r="F135" s="29" t="s">
        <v>165</v>
      </c>
      <c r="G135" s="104">
        <v>0.2</v>
      </c>
      <c r="H135" s="131">
        <v>0.5</v>
      </c>
      <c r="I135" s="131">
        <v>0.6</v>
      </c>
      <c r="J135" s="131">
        <v>0.8</v>
      </c>
      <c r="K135" s="131">
        <v>0.9</v>
      </c>
      <c r="L135" s="131">
        <v>0.2</v>
      </c>
      <c r="M135" s="131">
        <v>0.3</v>
      </c>
      <c r="N135" s="131">
        <v>0.3</v>
      </c>
      <c r="O135" s="131">
        <v>0.5</v>
      </c>
      <c r="P135" s="131">
        <v>0.2</v>
      </c>
      <c r="Q135" s="132">
        <v>0.3</v>
      </c>
    </row>
    <row r="136" spans="1:17" ht="14.25" x14ac:dyDescent="0.3">
      <c r="A136" s="8">
        <v>0</v>
      </c>
      <c r="F136" s="29" t="s">
        <v>202</v>
      </c>
      <c r="G136" s="104">
        <v>0.2</v>
      </c>
      <c r="H136" s="131">
        <v>0.6</v>
      </c>
      <c r="I136" s="131">
        <v>0.7</v>
      </c>
      <c r="J136" s="131">
        <v>0.8</v>
      </c>
      <c r="K136" s="131">
        <v>0.8</v>
      </c>
      <c r="L136" s="131">
        <v>0.5</v>
      </c>
      <c r="M136" s="131">
        <v>0.5</v>
      </c>
      <c r="N136" s="131">
        <v>0.6</v>
      </c>
      <c r="O136" s="131">
        <v>0.7</v>
      </c>
      <c r="P136" s="131">
        <v>0.5</v>
      </c>
      <c r="Q136" s="132">
        <v>0.5</v>
      </c>
    </row>
    <row r="137" spans="1:17" ht="14.25" x14ac:dyDescent="0.3">
      <c r="A137" s="8">
        <v>0.1</v>
      </c>
      <c r="F137" s="29" t="s">
        <v>115</v>
      </c>
      <c r="G137" s="104">
        <v>0.5</v>
      </c>
      <c r="H137" s="131">
        <v>0.9</v>
      </c>
      <c r="I137" s="131">
        <v>1</v>
      </c>
      <c r="J137" s="131">
        <v>1.2</v>
      </c>
      <c r="K137" s="131">
        <v>1.5</v>
      </c>
      <c r="L137" s="131">
        <v>0.6</v>
      </c>
      <c r="M137" s="131">
        <v>0.6</v>
      </c>
      <c r="N137" s="131">
        <v>0.6</v>
      </c>
      <c r="O137" s="131">
        <v>0.7</v>
      </c>
      <c r="P137" s="131">
        <v>0.5</v>
      </c>
      <c r="Q137" s="132">
        <v>0.5</v>
      </c>
    </row>
    <row r="138" spans="1:17" ht="14.25" x14ac:dyDescent="0.3">
      <c r="F138" s="29" t="s">
        <v>106</v>
      </c>
      <c r="G138" s="131">
        <v>0.9</v>
      </c>
      <c r="H138" s="131">
        <v>1.1000000000000001</v>
      </c>
      <c r="I138" s="131">
        <v>1.4</v>
      </c>
      <c r="J138" s="131">
        <v>1.5</v>
      </c>
      <c r="K138" s="131">
        <v>1.8</v>
      </c>
      <c r="L138" s="131">
        <v>0.9</v>
      </c>
      <c r="M138" s="131">
        <v>1</v>
      </c>
      <c r="N138" s="131">
        <v>1.1000000000000001</v>
      </c>
      <c r="O138" s="131">
        <v>1.2</v>
      </c>
      <c r="P138" s="131">
        <v>1</v>
      </c>
      <c r="Q138" s="132">
        <v>0.9</v>
      </c>
    </row>
    <row r="139" spans="1:17" ht="14.25" x14ac:dyDescent="0.3">
      <c r="F139" s="29" t="s">
        <v>168</v>
      </c>
      <c r="G139" s="131">
        <v>1.1000000000000001</v>
      </c>
      <c r="H139" s="131">
        <v>1.5</v>
      </c>
      <c r="I139" s="131">
        <v>1.7</v>
      </c>
      <c r="J139" s="131">
        <v>1.8</v>
      </c>
      <c r="K139" s="131">
        <v>2.2000000000000002</v>
      </c>
      <c r="L139" s="131">
        <v>1</v>
      </c>
      <c r="M139" s="131">
        <v>1.3</v>
      </c>
      <c r="N139" s="131">
        <v>1.5</v>
      </c>
      <c r="O139" s="131">
        <v>1.8</v>
      </c>
      <c r="P139" s="131">
        <v>1.1000000000000001</v>
      </c>
      <c r="Q139" s="132">
        <v>1.3</v>
      </c>
    </row>
    <row r="140" spans="1:17" ht="14.25" x14ac:dyDescent="0.3">
      <c r="A140" s="1" t="s">
        <v>0</v>
      </c>
      <c r="F140" s="29" t="s">
        <v>166</v>
      </c>
      <c r="G140" s="131">
        <v>2</v>
      </c>
      <c r="H140" s="131">
        <v>2.4</v>
      </c>
      <c r="I140" s="131">
        <v>2.7</v>
      </c>
      <c r="J140" s="131">
        <v>2.7</v>
      </c>
      <c r="K140" s="131">
        <v>3.3</v>
      </c>
      <c r="L140" s="131">
        <v>2.1</v>
      </c>
      <c r="M140" s="131">
        <v>2.2999999999999998</v>
      </c>
      <c r="N140" s="131">
        <v>2.2000000000000002</v>
      </c>
      <c r="O140" s="131">
        <v>2.8</v>
      </c>
      <c r="P140" s="131">
        <v>1.6</v>
      </c>
      <c r="Q140" s="132">
        <v>2.2999999999999998</v>
      </c>
    </row>
    <row r="141" spans="1:17" ht="15" thickBot="1" x14ac:dyDescent="0.35">
      <c r="A141" s="8">
        <v>0</v>
      </c>
      <c r="F141" s="30" t="s">
        <v>177</v>
      </c>
      <c r="G141" s="107">
        <v>0.6</v>
      </c>
      <c r="H141" s="107">
        <v>0.9</v>
      </c>
      <c r="I141" s="107">
        <v>1</v>
      </c>
      <c r="J141" s="107">
        <v>1.1000000000000001</v>
      </c>
      <c r="K141" s="107">
        <v>1.1000000000000001</v>
      </c>
      <c r="L141" s="107">
        <v>0.7</v>
      </c>
      <c r="M141" s="107">
        <v>0.8</v>
      </c>
      <c r="N141" s="107">
        <v>1</v>
      </c>
      <c r="O141" s="107">
        <v>1.4</v>
      </c>
      <c r="P141" s="107">
        <v>0.8</v>
      </c>
      <c r="Q141" s="108">
        <v>0.9</v>
      </c>
    </row>
    <row r="142" spans="1:17" ht="14.25" x14ac:dyDescent="0.3">
      <c r="A142" s="8">
        <v>0.05</v>
      </c>
      <c r="F142" s="87" t="s">
        <v>143</v>
      </c>
      <c r="G142" s="102">
        <v>0.1</v>
      </c>
      <c r="H142" s="129">
        <v>0.1</v>
      </c>
      <c r="I142" s="129">
        <v>0.1</v>
      </c>
      <c r="J142" s="129">
        <v>0.1</v>
      </c>
      <c r="K142" s="129">
        <v>0.1</v>
      </c>
      <c r="L142" s="129">
        <v>0.1</v>
      </c>
      <c r="M142" s="129">
        <v>0.1</v>
      </c>
      <c r="N142" s="129">
        <v>0.1</v>
      </c>
      <c r="O142" s="129">
        <v>0.1</v>
      </c>
      <c r="P142" s="129">
        <v>0.1</v>
      </c>
      <c r="Q142" s="130">
        <v>0.1</v>
      </c>
    </row>
    <row r="143" spans="1:17" ht="14.25" x14ac:dyDescent="0.3">
      <c r="A143" s="8">
        <v>0.1</v>
      </c>
      <c r="F143" s="29" t="s">
        <v>178</v>
      </c>
      <c r="G143" s="104">
        <v>0.2</v>
      </c>
      <c r="H143" s="131">
        <v>0.2</v>
      </c>
      <c r="I143" s="131">
        <v>0.3</v>
      </c>
      <c r="J143" s="131">
        <v>0.3</v>
      </c>
      <c r="K143" s="131">
        <v>0.4</v>
      </c>
      <c r="L143" s="131">
        <v>0.1</v>
      </c>
      <c r="M143" s="131">
        <v>0.2</v>
      </c>
      <c r="N143" s="131">
        <v>0.3</v>
      </c>
      <c r="O143" s="131">
        <v>0.4</v>
      </c>
      <c r="P143" s="131">
        <v>0.2</v>
      </c>
      <c r="Q143" s="132">
        <v>0.5</v>
      </c>
    </row>
    <row r="144" spans="1:17" ht="14.25" x14ac:dyDescent="0.3">
      <c r="A144" s="8">
        <v>0.15</v>
      </c>
      <c r="F144" s="29" t="s">
        <v>179</v>
      </c>
      <c r="G144" s="104">
        <v>0.3</v>
      </c>
      <c r="H144" s="131">
        <v>0.3</v>
      </c>
      <c r="I144" s="131">
        <v>0.4</v>
      </c>
      <c r="J144" s="131">
        <v>0.4</v>
      </c>
      <c r="K144" s="131">
        <v>0.5</v>
      </c>
      <c r="L144" s="131">
        <v>0.2</v>
      </c>
      <c r="M144" s="131">
        <v>0.3</v>
      </c>
      <c r="N144" s="131">
        <v>0.4</v>
      </c>
      <c r="O144" s="131">
        <v>0.5</v>
      </c>
      <c r="P144" s="131">
        <v>0.3</v>
      </c>
      <c r="Q144" s="132">
        <v>0.7</v>
      </c>
    </row>
    <row r="145" spans="1:17" ht="14.25" x14ac:dyDescent="0.3">
      <c r="A145" s="8">
        <v>0.2</v>
      </c>
      <c r="F145" s="29" t="s">
        <v>180</v>
      </c>
      <c r="G145" s="104">
        <v>0.1</v>
      </c>
      <c r="H145" s="131">
        <v>0.3</v>
      </c>
      <c r="I145" s="131">
        <v>0.4</v>
      </c>
      <c r="J145" s="131">
        <v>0.4</v>
      </c>
      <c r="K145" s="131">
        <v>0.6</v>
      </c>
      <c r="L145" s="131">
        <v>0.2</v>
      </c>
      <c r="M145" s="131">
        <v>0.3</v>
      </c>
      <c r="N145" s="131">
        <v>0.3</v>
      </c>
      <c r="O145" s="131">
        <v>0.4</v>
      </c>
      <c r="P145" s="131">
        <v>0.2</v>
      </c>
      <c r="Q145" s="132">
        <v>0.4</v>
      </c>
    </row>
    <row r="146" spans="1:17" ht="14.25" x14ac:dyDescent="0.3">
      <c r="A146" s="8">
        <v>0.25</v>
      </c>
      <c r="F146" s="29" t="s">
        <v>61</v>
      </c>
      <c r="G146" s="104">
        <v>0.2</v>
      </c>
      <c r="H146" s="131">
        <v>0.6</v>
      </c>
      <c r="I146" s="131">
        <v>0.7</v>
      </c>
      <c r="J146" s="131">
        <v>1</v>
      </c>
      <c r="K146" s="131">
        <v>1.2</v>
      </c>
      <c r="L146" s="131">
        <v>0.3</v>
      </c>
      <c r="M146" s="131">
        <v>0.3</v>
      </c>
      <c r="N146" s="131">
        <v>0.7</v>
      </c>
      <c r="O146" s="131">
        <v>1</v>
      </c>
      <c r="P146" s="131">
        <v>0.3</v>
      </c>
      <c r="Q146" s="132">
        <v>0.7</v>
      </c>
    </row>
    <row r="147" spans="1:17" ht="14.25" x14ac:dyDescent="0.3">
      <c r="A147" s="8">
        <v>0.3</v>
      </c>
      <c r="F147" s="29" t="s">
        <v>62</v>
      </c>
      <c r="G147" s="104">
        <v>0.5</v>
      </c>
      <c r="H147" s="131">
        <v>1.1000000000000001</v>
      </c>
      <c r="I147" s="131">
        <v>1.4</v>
      </c>
      <c r="J147" s="131">
        <v>1.6</v>
      </c>
      <c r="K147" s="131">
        <v>2</v>
      </c>
      <c r="L147" s="131">
        <v>0.5</v>
      </c>
      <c r="M147" s="131">
        <v>0.6</v>
      </c>
      <c r="N147" s="131">
        <v>1.1000000000000001</v>
      </c>
      <c r="O147" s="131">
        <v>1.6</v>
      </c>
      <c r="P147" s="131">
        <v>0.5</v>
      </c>
      <c r="Q147" s="132">
        <v>1.3</v>
      </c>
    </row>
    <row r="148" spans="1:17" ht="14.25" x14ac:dyDescent="0.3">
      <c r="A148" s="8">
        <v>0.35</v>
      </c>
      <c r="F148" s="29" t="s">
        <v>164</v>
      </c>
      <c r="G148" s="104">
        <v>0.4</v>
      </c>
      <c r="H148" s="131">
        <v>0.6</v>
      </c>
      <c r="I148" s="131">
        <v>0.7</v>
      </c>
      <c r="J148" s="131">
        <v>0.7</v>
      </c>
      <c r="K148" s="131">
        <v>1</v>
      </c>
      <c r="L148" s="131">
        <v>0.5</v>
      </c>
      <c r="M148" s="131">
        <v>0.5</v>
      </c>
      <c r="N148" s="131">
        <v>0.7</v>
      </c>
      <c r="O148" s="131">
        <v>0.7</v>
      </c>
      <c r="P148" s="131">
        <v>0.6</v>
      </c>
      <c r="Q148" s="132">
        <v>0.4</v>
      </c>
    </row>
    <row r="149" spans="1:17" ht="14.25" x14ac:dyDescent="0.3">
      <c r="A149" s="8">
        <v>0.4</v>
      </c>
      <c r="F149" s="29" t="s">
        <v>204</v>
      </c>
      <c r="G149" s="104">
        <v>0.2</v>
      </c>
      <c r="H149" s="131">
        <v>0.3</v>
      </c>
      <c r="I149" s="131">
        <v>0.3</v>
      </c>
      <c r="J149" s="131">
        <v>0.4</v>
      </c>
      <c r="K149" s="131">
        <v>0.5</v>
      </c>
      <c r="L149" s="131">
        <v>0.1</v>
      </c>
      <c r="M149" s="131">
        <v>0.2</v>
      </c>
      <c r="N149" s="131">
        <v>0.2</v>
      </c>
      <c r="O149" s="131">
        <v>0.3</v>
      </c>
      <c r="P149" s="131">
        <v>0.1</v>
      </c>
      <c r="Q149" s="132">
        <v>0.3</v>
      </c>
    </row>
    <row r="150" spans="1:17" ht="14.25" x14ac:dyDescent="0.3">
      <c r="F150" s="29" t="s">
        <v>83</v>
      </c>
      <c r="G150" s="104">
        <v>0.4</v>
      </c>
      <c r="H150" s="131">
        <v>0.9</v>
      </c>
      <c r="I150" s="131">
        <v>1.4</v>
      </c>
      <c r="J150" s="131">
        <v>1.6</v>
      </c>
      <c r="K150" s="131">
        <v>2.2999999999999998</v>
      </c>
      <c r="L150" s="131">
        <v>0.4</v>
      </c>
      <c r="M150" s="131">
        <v>0.5</v>
      </c>
      <c r="N150" s="131">
        <v>0.9</v>
      </c>
      <c r="O150" s="131">
        <v>1.4</v>
      </c>
      <c r="P150" s="131">
        <v>0.4</v>
      </c>
      <c r="Q150" s="132">
        <v>1</v>
      </c>
    </row>
    <row r="151" spans="1:17" ht="14.25" x14ac:dyDescent="0.3">
      <c r="F151" s="29" t="s">
        <v>159</v>
      </c>
      <c r="G151" s="104">
        <v>0.5</v>
      </c>
      <c r="H151" s="131">
        <v>0.9</v>
      </c>
      <c r="I151" s="131">
        <v>1.2</v>
      </c>
      <c r="J151" s="131">
        <v>1.5</v>
      </c>
      <c r="K151" s="131">
        <v>1.8</v>
      </c>
      <c r="L151" s="131">
        <v>0.4</v>
      </c>
      <c r="M151" s="131">
        <v>0.4</v>
      </c>
      <c r="N151" s="131">
        <v>0.9</v>
      </c>
      <c r="O151" s="131">
        <v>1.5</v>
      </c>
      <c r="P151" s="131">
        <v>0.4</v>
      </c>
      <c r="Q151" s="132">
        <v>1</v>
      </c>
    </row>
    <row r="152" spans="1:17" ht="15" thickBot="1" x14ac:dyDescent="0.35">
      <c r="A152" s="1" t="s">
        <v>69</v>
      </c>
      <c r="F152" s="30" t="s">
        <v>205</v>
      </c>
      <c r="G152" s="106">
        <v>0.1</v>
      </c>
      <c r="H152" s="106">
        <v>0.1</v>
      </c>
      <c r="I152" s="106">
        <v>0.1</v>
      </c>
      <c r="J152" s="106">
        <v>0.1</v>
      </c>
      <c r="K152" s="106">
        <v>0.1</v>
      </c>
      <c r="L152" s="106">
        <v>0.1</v>
      </c>
      <c r="M152" s="106">
        <v>0.1</v>
      </c>
      <c r="N152" s="106">
        <v>0.1</v>
      </c>
      <c r="O152" s="106">
        <v>0.1</v>
      </c>
      <c r="P152" s="106">
        <v>0.1</v>
      </c>
      <c r="Q152" s="108">
        <v>0.1</v>
      </c>
    </row>
    <row r="153" spans="1:17" ht="14.25" x14ac:dyDescent="0.3">
      <c r="A153" s="1">
        <v>0.8</v>
      </c>
      <c r="F153" s="124" t="s">
        <v>201</v>
      </c>
      <c r="G153" s="153">
        <v>0.1</v>
      </c>
      <c r="H153" s="153">
        <v>0.1</v>
      </c>
      <c r="I153" s="153">
        <v>0.1</v>
      </c>
      <c r="J153" s="153">
        <v>0.1</v>
      </c>
      <c r="K153" s="153">
        <v>0.1</v>
      </c>
      <c r="L153" s="153">
        <v>0.1</v>
      </c>
      <c r="M153" s="153">
        <v>0.1</v>
      </c>
      <c r="N153" s="153">
        <v>0.1</v>
      </c>
      <c r="O153" s="153">
        <v>0.1</v>
      </c>
      <c r="P153" s="153">
        <v>0.1</v>
      </c>
      <c r="Q153" s="153">
        <v>0.1</v>
      </c>
    </row>
    <row r="154" spans="1:17" ht="14.25" x14ac:dyDescent="0.3">
      <c r="A154" s="1">
        <v>0.85</v>
      </c>
      <c r="F154" s="124" t="s">
        <v>203</v>
      </c>
      <c r="G154" s="153">
        <v>0.1</v>
      </c>
      <c r="H154" s="153">
        <v>0.3</v>
      </c>
      <c r="I154" s="153">
        <v>0.4</v>
      </c>
      <c r="J154" s="153">
        <v>0.4</v>
      </c>
      <c r="K154" s="153">
        <v>0.6</v>
      </c>
      <c r="L154" s="153">
        <v>0.2</v>
      </c>
      <c r="M154" s="153">
        <v>0.3</v>
      </c>
      <c r="N154" s="153">
        <v>0.3</v>
      </c>
      <c r="O154" s="153">
        <v>0.4</v>
      </c>
      <c r="P154" s="153">
        <v>0.2</v>
      </c>
      <c r="Q154" s="153">
        <v>0.4</v>
      </c>
    </row>
    <row r="155" spans="1:17" ht="14.25" x14ac:dyDescent="0.3">
      <c r="A155" s="1">
        <v>0.9</v>
      </c>
      <c r="F155" s="124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</row>
    <row r="156" spans="1:17" ht="13.5" thickBot="1" x14ac:dyDescent="0.25">
      <c r="A156" s="1">
        <v>0.95</v>
      </c>
      <c r="F156" s="123" t="s">
        <v>145</v>
      </c>
      <c r="G156" s="7" t="s">
        <v>10</v>
      </c>
      <c r="H156" s="7" t="s">
        <v>11</v>
      </c>
      <c r="I156" s="7" t="s">
        <v>12</v>
      </c>
      <c r="J156" s="7" t="s">
        <v>13</v>
      </c>
      <c r="K156" s="7" t="s">
        <v>15</v>
      </c>
      <c r="L156" s="7" t="s">
        <v>16</v>
      </c>
      <c r="M156" s="7" t="s">
        <v>18</v>
      </c>
      <c r="N156" s="7" t="s">
        <v>85</v>
      </c>
      <c r="O156" s="7" t="s">
        <v>86</v>
      </c>
      <c r="P156" s="7" t="s">
        <v>87</v>
      </c>
      <c r="Q156" s="7" t="s">
        <v>96</v>
      </c>
    </row>
    <row r="157" spans="1:17" ht="14.25" x14ac:dyDescent="0.3">
      <c r="A157" s="1">
        <v>1</v>
      </c>
      <c r="F157" s="87" t="s">
        <v>42</v>
      </c>
      <c r="G157" s="67">
        <v>0.1</v>
      </c>
      <c r="H157" s="67">
        <v>0.1</v>
      </c>
      <c r="I157" s="67">
        <v>0.1</v>
      </c>
      <c r="J157" s="67">
        <v>0.1</v>
      </c>
      <c r="K157" s="67">
        <v>0.1</v>
      </c>
      <c r="L157" s="67">
        <v>0.1</v>
      </c>
      <c r="M157" s="67">
        <v>0.1</v>
      </c>
      <c r="N157" s="67">
        <v>0.1</v>
      </c>
      <c r="O157" s="67">
        <v>0.1</v>
      </c>
      <c r="P157" s="67">
        <v>0.1</v>
      </c>
      <c r="Q157" s="89">
        <v>0.1</v>
      </c>
    </row>
    <row r="158" spans="1:17" ht="14.25" x14ac:dyDescent="0.3">
      <c r="A158" s="1">
        <v>1.05</v>
      </c>
      <c r="F158" s="29" t="s">
        <v>63</v>
      </c>
      <c r="G158" s="69">
        <v>0.2</v>
      </c>
      <c r="H158" s="69">
        <v>0.2</v>
      </c>
      <c r="I158" s="69">
        <v>0.2</v>
      </c>
      <c r="J158" s="69">
        <v>0.2</v>
      </c>
      <c r="K158" s="69">
        <v>0.2</v>
      </c>
      <c r="L158" s="69">
        <v>0.2</v>
      </c>
      <c r="M158" s="69">
        <v>0.4</v>
      </c>
      <c r="N158" s="69">
        <v>0.2</v>
      </c>
      <c r="O158" s="69">
        <v>0.2</v>
      </c>
      <c r="P158" s="69">
        <v>0.2</v>
      </c>
      <c r="Q158" s="90">
        <v>0.1</v>
      </c>
    </row>
    <row r="159" spans="1:17" ht="14.25" x14ac:dyDescent="0.3">
      <c r="A159" s="1">
        <v>1.1000000000000001</v>
      </c>
      <c r="F159" s="29" t="s">
        <v>64</v>
      </c>
      <c r="G159" s="69">
        <v>0.2</v>
      </c>
      <c r="H159" s="69">
        <v>0.4</v>
      </c>
      <c r="I159" s="69">
        <v>0.3</v>
      </c>
      <c r="J159" s="69">
        <v>0.3</v>
      </c>
      <c r="K159" s="69">
        <v>0.3</v>
      </c>
      <c r="L159" s="69">
        <v>0.4</v>
      </c>
      <c r="M159" s="69">
        <v>0.4</v>
      </c>
      <c r="N159" s="69">
        <v>0.4</v>
      </c>
      <c r="O159" s="69">
        <v>0.3</v>
      </c>
      <c r="P159" s="69">
        <v>0.5</v>
      </c>
      <c r="Q159" s="90">
        <v>0.4</v>
      </c>
    </row>
    <row r="160" spans="1:17" ht="14.25" x14ac:dyDescent="0.3">
      <c r="A160" s="1">
        <v>1.1499999999999999</v>
      </c>
      <c r="F160" s="29" t="s">
        <v>65</v>
      </c>
      <c r="G160" s="69">
        <v>0.2</v>
      </c>
      <c r="H160" s="69">
        <v>0.2</v>
      </c>
      <c r="I160" s="69">
        <v>0.2</v>
      </c>
      <c r="J160" s="69">
        <v>0.2</v>
      </c>
      <c r="K160" s="69">
        <v>0.2</v>
      </c>
      <c r="L160" s="69">
        <v>0.2</v>
      </c>
      <c r="M160" s="69">
        <v>0.2</v>
      </c>
      <c r="N160" s="69">
        <v>0.2</v>
      </c>
      <c r="O160" s="69">
        <v>0.2</v>
      </c>
      <c r="P160" s="69">
        <v>0.2</v>
      </c>
      <c r="Q160" s="90">
        <v>0.2</v>
      </c>
    </row>
    <row r="161" spans="1:17" ht="14.25" x14ac:dyDescent="0.3">
      <c r="A161" s="1">
        <v>1.2</v>
      </c>
      <c r="F161" s="29" t="s">
        <v>66</v>
      </c>
      <c r="G161" s="69">
        <v>0.9</v>
      </c>
      <c r="H161" s="70">
        <v>1.4</v>
      </c>
      <c r="I161" s="70">
        <v>1.7</v>
      </c>
      <c r="J161" s="70">
        <v>1.3</v>
      </c>
      <c r="K161" s="70">
        <v>1.9</v>
      </c>
      <c r="L161" s="70">
        <v>1.3</v>
      </c>
      <c r="M161" s="70">
        <v>1.6</v>
      </c>
      <c r="N161" s="70">
        <v>1.5</v>
      </c>
      <c r="O161" s="70">
        <v>1.5</v>
      </c>
      <c r="P161" s="70">
        <v>1.5</v>
      </c>
      <c r="Q161" s="71">
        <v>1.3</v>
      </c>
    </row>
    <row r="162" spans="1:17" ht="15" thickBot="1" x14ac:dyDescent="0.35">
      <c r="F162" s="30" t="s">
        <v>43</v>
      </c>
      <c r="G162" s="77">
        <v>0.9</v>
      </c>
      <c r="H162" s="77">
        <v>1.1000000000000001</v>
      </c>
      <c r="I162" s="77">
        <v>1.3</v>
      </c>
      <c r="J162" s="77">
        <v>1.1000000000000001</v>
      </c>
      <c r="K162" s="77">
        <v>1.2</v>
      </c>
      <c r="L162" s="77">
        <v>1.2</v>
      </c>
      <c r="M162" s="78">
        <v>1.4</v>
      </c>
      <c r="N162" s="77">
        <v>1.1000000000000001</v>
      </c>
      <c r="O162" s="77">
        <v>1.1000000000000001</v>
      </c>
      <c r="P162" s="77">
        <v>1.1000000000000001</v>
      </c>
      <c r="Q162" s="91">
        <v>1</v>
      </c>
    </row>
    <row r="163" spans="1:17" ht="14.25" x14ac:dyDescent="0.3">
      <c r="A163" s="23" t="s">
        <v>104</v>
      </c>
      <c r="F163" s="87" t="s">
        <v>40</v>
      </c>
      <c r="G163" s="117">
        <v>0.2</v>
      </c>
      <c r="H163" s="117">
        <v>0.2</v>
      </c>
      <c r="I163" s="117">
        <v>0.3</v>
      </c>
      <c r="J163" s="117">
        <v>0.3</v>
      </c>
      <c r="K163" s="117">
        <v>0.3</v>
      </c>
      <c r="L163" s="117">
        <v>0.2</v>
      </c>
      <c r="M163" s="117">
        <v>0.2</v>
      </c>
      <c r="N163" s="117">
        <v>0.3</v>
      </c>
      <c r="O163" s="117">
        <v>0.3</v>
      </c>
      <c r="P163" s="117">
        <v>0.3</v>
      </c>
      <c r="Q163" s="118">
        <v>0.3</v>
      </c>
    </row>
    <row r="164" spans="1:17" ht="14.25" x14ac:dyDescent="0.3">
      <c r="A164" s="8">
        <v>0</v>
      </c>
      <c r="F164" s="29" t="s">
        <v>45</v>
      </c>
      <c r="G164" s="121">
        <v>0.3</v>
      </c>
      <c r="H164" s="121">
        <v>0.4</v>
      </c>
      <c r="I164" s="121">
        <v>0.4</v>
      </c>
      <c r="J164" s="121">
        <v>0.4</v>
      </c>
      <c r="K164" s="121">
        <v>0.4</v>
      </c>
      <c r="L164" s="121">
        <v>0.3</v>
      </c>
      <c r="M164" s="121">
        <v>0.4</v>
      </c>
      <c r="N164" s="121">
        <v>0.4</v>
      </c>
      <c r="O164" s="121">
        <v>0.4</v>
      </c>
      <c r="P164" s="121">
        <v>0.4</v>
      </c>
      <c r="Q164" s="122">
        <v>0.3</v>
      </c>
    </row>
    <row r="165" spans="1:17" ht="14.25" x14ac:dyDescent="0.3">
      <c r="A165" s="8">
        <v>0.01</v>
      </c>
      <c r="F165" s="29" t="s">
        <v>67</v>
      </c>
      <c r="G165" s="121">
        <v>0.6</v>
      </c>
      <c r="H165" s="121">
        <v>0.7</v>
      </c>
      <c r="I165" s="121">
        <v>0.8</v>
      </c>
      <c r="J165" s="121">
        <v>0.8</v>
      </c>
      <c r="K165" s="121">
        <v>1</v>
      </c>
      <c r="L165" s="121">
        <v>0.7</v>
      </c>
      <c r="M165" s="121">
        <v>0.8</v>
      </c>
      <c r="N165" s="121">
        <v>1</v>
      </c>
      <c r="O165" s="121">
        <v>1</v>
      </c>
      <c r="P165" s="121">
        <v>1</v>
      </c>
      <c r="Q165" s="122">
        <v>0.9</v>
      </c>
    </row>
    <row r="166" spans="1:17" ht="14.25" x14ac:dyDescent="0.3">
      <c r="A166" s="8">
        <v>0.02</v>
      </c>
      <c r="F166" s="29" t="s">
        <v>68</v>
      </c>
      <c r="G166" s="121">
        <v>0.6</v>
      </c>
      <c r="H166" s="121">
        <v>0.9</v>
      </c>
      <c r="I166" s="121">
        <v>1.2</v>
      </c>
      <c r="J166" s="121">
        <v>1.2</v>
      </c>
      <c r="K166" s="121">
        <v>1.3</v>
      </c>
      <c r="L166" s="121">
        <v>0.8</v>
      </c>
      <c r="M166" s="121">
        <v>0.9</v>
      </c>
      <c r="N166" s="121">
        <v>1</v>
      </c>
      <c r="O166" s="126">
        <v>1.1000000000000001</v>
      </c>
      <c r="P166" s="121">
        <v>0.8</v>
      </c>
      <c r="Q166" s="127">
        <v>1</v>
      </c>
    </row>
    <row r="167" spans="1:17" ht="15" thickBot="1" x14ac:dyDescent="0.35">
      <c r="F167" s="30" t="s">
        <v>41</v>
      </c>
      <c r="G167" s="119">
        <v>1.1000000000000001</v>
      </c>
      <c r="H167" s="119">
        <v>1.2</v>
      </c>
      <c r="I167" s="119">
        <v>1.4</v>
      </c>
      <c r="J167" s="119">
        <v>1.4</v>
      </c>
      <c r="K167" s="119">
        <v>1.5</v>
      </c>
      <c r="L167" s="119">
        <v>1</v>
      </c>
      <c r="M167" s="128">
        <v>1.2</v>
      </c>
      <c r="N167" s="119">
        <v>1.3</v>
      </c>
      <c r="O167" s="119">
        <v>1.4</v>
      </c>
      <c r="P167" s="119">
        <v>1.2</v>
      </c>
      <c r="Q167" s="120">
        <v>1.4</v>
      </c>
    </row>
    <row r="168" spans="1:17" x14ac:dyDescent="0.2">
      <c r="A168" s="11" t="s">
        <v>34</v>
      </c>
      <c r="B168" s="12" t="s">
        <v>3</v>
      </c>
      <c r="F168" s="1" t="s">
        <v>55</v>
      </c>
    </row>
    <row r="169" spans="1:17" x14ac:dyDescent="0.2">
      <c r="A169" s="13" t="s">
        <v>10</v>
      </c>
      <c r="B169" s="22">
        <v>455</v>
      </c>
    </row>
    <row r="170" spans="1:17" x14ac:dyDescent="0.2">
      <c r="A170" s="13" t="s">
        <v>11</v>
      </c>
      <c r="B170" s="22">
        <v>372</v>
      </c>
    </row>
    <row r="171" spans="1:17" ht="13.5" thickBot="1" x14ac:dyDescent="0.25">
      <c r="A171" s="13" t="s">
        <v>12</v>
      </c>
      <c r="B171" s="22">
        <v>322</v>
      </c>
    </row>
    <row r="172" spans="1:17" ht="13.5" thickBot="1" x14ac:dyDescent="0.25">
      <c r="A172" s="13" t="s">
        <v>13</v>
      </c>
      <c r="B172" s="22">
        <v>334</v>
      </c>
      <c r="F172" s="93" t="s">
        <v>76</v>
      </c>
      <c r="G172" s="94" t="s">
        <v>10</v>
      </c>
      <c r="H172" s="94" t="s">
        <v>11</v>
      </c>
      <c r="I172" s="94" t="s">
        <v>12</v>
      </c>
      <c r="J172" s="94" t="s">
        <v>13</v>
      </c>
      <c r="K172" s="94" t="s">
        <v>15</v>
      </c>
      <c r="L172" s="94" t="s">
        <v>85</v>
      </c>
      <c r="M172" s="94" t="s">
        <v>86</v>
      </c>
      <c r="N172" s="95" t="s">
        <v>96</v>
      </c>
      <c r="O172" s="7"/>
      <c r="P172" s="7"/>
      <c r="Q172" s="7"/>
    </row>
    <row r="173" spans="1:17" ht="15.75" thickTop="1" thickBot="1" x14ac:dyDescent="0.35">
      <c r="A173" s="13" t="s">
        <v>15</v>
      </c>
      <c r="B173" s="22">
        <v>280</v>
      </c>
      <c r="F173" s="115"/>
      <c r="G173" s="69"/>
      <c r="H173" s="69"/>
      <c r="I173" s="69"/>
      <c r="J173" s="18"/>
      <c r="K173" s="18"/>
      <c r="L173" s="18"/>
      <c r="M173" s="18"/>
      <c r="N173" s="92"/>
    </row>
    <row r="174" spans="1:17" ht="14.25" x14ac:dyDescent="0.3">
      <c r="A174" s="13" t="s">
        <v>16</v>
      </c>
      <c r="B174" s="22">
        <v>463</v>
      </c>
      <c r="F174" s="87" t="s">
        <v>48</v>
      </c>
      <c r="G174" s="117">
        <v>0.2</v>
      </c>
      <c r="H174" s="117">
        <v>0.2</v>
      </c>
      <c r="I174" s="117">
        <v>0.1</v>
      </c>
      <c r="J174" s="117">
        <v>0.2</v>
      </c>
      <c r="K174" s="117">
        <v>0.2</v>
      </c>
      <c r="L174" s="117">
        <v>0.2</v>
      </c>
      <c r="M174" s="117">
        <v>0.2</v>
      </c>
      <c r="N174" s="118">
        <v>0.2</v>
      </c>
    </row>
    <row r="175" spans="1:17" ht="15" thickBot="1" x14ac:dyDescent="0.35">
      <c r="A175" s="13" t="s">
        <v>18</v>
      </c>
      <c r="B175" s="22">
        <v>390</v>
      </c>
      <c r="F175" s="30" t="s">
        <v>77</v>
      </c>
      <c r="G175" s="119">
        <v>0.1</v>
      </c>
      <c r="H175" s="119">
        <v>0.1</v>
      </c>
      <c r="I175" s="119">
        <v>0.1</v>
      </c>
      <c r="J175" s="119">
        <v>0.1</v>
      </c>
      <c r="K175" s="119">
        <v>0.1</v>
      </c>
      <c r="L175" s="119">
        <v>0.1</v>
      </c>
      <c r="M175" s="119">
        <v>0.1</v>
      </c>
      <c r="N175" s="120">
        <v>0.2</v>
      </c>
    </row>
    <row r="176" spans="1:17" ht="14.25" x14ac:dyDescent="0.3">
      <c r="A176" s="13" t="s">
        <v>85</v>
      </c>
      <c r="B176" s="22">
        <v>357</v>
      </c>
      <c r="F176" s="112" t="s">
        <v>78</v>
      </c>
      <c r="G176" s="121"/>
      <c r="H176" s="121"/>
      <c r="I176" s="121"/>
      <c r="J176" s="121"/>
      <c r="K176" s="121"/>
      <c r="L176" s="121"/>
      <c r="M176" s="121"/>
      <c r="N176" s="122"/>
    </row>
    <row r="177" spans="1:17" ht="15" thickBot="1" x14ac:dyDescent="0.35">
      <c r="A177" s="13" t="s">
        <v>86</v>
      </c>
      <c r="B177" s="22">
        <v>310</v>
      </c>
      <c r="F177" s="115"/>
      <c r="G177" s="121"/>
      <c r="H177" s="121"/>
      <c r="I177" s="121"/>
      <c r="J177" s="121"/>
      <c r="K177" s="121"/>
      <c r="L177" s="121"/>
      <c r="M177" s="121"/>
      <c r="N177" s="122"/>
    </row>
    <row r="178" spans="1:17" ht="14.25" x14ac:dyDescent="0.3">
      <c r="A178" s="13" t="s">
        <v>87</v>
      </c>
      <c r="B178" s="22">
        <v>440</v>
      </c>
      <c r="F178" s="87" t="s">
        <v>51</v>
      </c>
      <c r="G178" s="117">
        <v>0.1</v>
      </c>
      <c r="H178" s="117">
        <v>0.2</v>
      </c>
      <c r="I178" s="117">
        <v>0.2</v>
      </c>
      <c r="J178" s="117">
        <v>0.2</v>
      </c>
      <c r="K178" s="117">
        <v>0.2</v>
      </c>
      <c r="L178" s="117">
        <v>0.2</v>
      </c>
      <c r="M178" s="117">
        <v>0.2</v>
      </c>
      <c r="N178" s="118">
        <v>0.2</v>
      </c>
    </row>
    <row r="179" spans="1:17" ht="15" thickBot="1" x14ac:dyDescent="0.35">
      <c r="A179" s="13" t="s">
        <v>96</v>
      </c>
      <c r="B179" s="22">
        <v>310</v>
      </c>
      <c r="F179" s="30" t="s">
        <v>79</v>
      </c>
      <c r="G179" s="119">
        <v>0.1</v>
      </c>
      <c r="H179" s="119">
        <v>0.1</v>
      </c>
      <c r="I179" s="119">
        <v>0.1</v>
      </c>
      <c r="J179" s="119">
        <v>0.2</v>
      </c>
      <c r="K179" s="119">
        <v>0.2</v>
      </c>
      <c r="L179" s="119">
        <v>0.1</v>
      </c>
      <c r="M179" s="119">
        <v>0.2</v>
      </c>
      <c r="N179" s="120">
        <v>0.2</v>
      </c>
    </row>
    <row r="180" spans="1:17" ht="15" thickBot="1" x14ac:dyDescent="0.35">
      <c r="F180" s="116" t="s">
        <v>80</v>
      </c>
      <c r="G180" s="119"/>
      <c r="H180" s="119"/>
      <c r="I180" s="119"/>
      <c r="J180" s="119"/>
      <c r="K180" s="119"/>
      <c r="L180" s="119"/>
      <c r="M180" s="119"/>
      <c r="N180" s="120"/>
    </row>
    <row r="182" spans="1:17" ht="13.5" thickBot="1" x14ac:dyDescent="0.25"/>
    <row r="183" spans="1:17" ht="14.25" thickTop="1" thickBot="1" x14ac:dyDescent="0.25">
      <c r="A183" s="1" t="s">
        <v>103</v>
      </c>
      <c r="F183" s="114" t="s">
        <v>167</v>
      </c>
      <c r="G183" s="7" t="s">
        <v>10</v>
      </c>
      <c r="H183" s="7" t="s">
        <v>11</v>
      </c>
      <c r="I183" s="7" t="s">
        <v>12</v>
      </c>
      <c r="J183" s="7" t="s">
        <v>13</v>
      </c>
      <c r="K183" s="7" t="s">
        <v>15</v>
      </c>
      <c r="L183" s="7" t="s">
        <v>16</v>
      </c>
      <c r="M183" s="7" t="s">
        <v>18</v>
      </c>
      <c r="N183" s="7" t="s">
        <v>85</v>
      </c>
      <c r="O183" s="7" t="s">
        <v>86</v>
      </c>
      <c r="P183" s="7" t="s">
        <v>87</v>
      </c>
      <c r="Q183" s="7" t="s">
        <v>96</v>
      </c>
    </row>
    <row r="184" spans="1:17" ht="14.25" x14ac:dyDescent="0.3">
      <c r="A184" s="8">
        <v>0</v>
      </c>
      <c r="F184" s="87" t="s">
        <v>98</v>
      </c>
      <c r="G184" s="67">
        <v>0.1</v>
      </c>
      <c r="H184" s="67">
        <v>0.1</v>
      </c>
      <c r="I184" s="67">
        <v>0.1</v>
      </c>
      <c r="J184" s="67">
        <v>0.2</v>
      </c>
      <c r="K184" s="67">
        <v>0.1</v>
      </c>
      <c r="L184" s="67">
        <v>0.1</v>
      </c>
      <c r="M184" s="67">
        <v>0.1</v>
      </c>
      <c r="N184" s="67">
        <v>0.1</v>
      </c>
      <c r="O184" s="67">
        <v>0.2</v>
      </c>
      <c r="P184" s="67">
        <v>0.1</v>
      </c>
      <c r="Q184" s="89">
        <v>0.2</v>
      </c>
    </row>
    <row r="185" spans="1:17" ht="14.25" x14ac:dyDescent="0.3">
      <c r="A185" s="8">
        <v>0.05</v>
      </c>
      <c r="F185" s="29" t="s">
        <v>43</v>
      </c>
      <c r="G185" s="69">
        <v>0.2</v>
      </c>
      <c r="H185" s="69">
        <v>0.2</v>
      </c>
      <c r="I185" s="69">
        <v>0.2</v>
      </c>
      <c r="J185" s="69">
        <v>0.2</v>
      </c>
      <c r="K185" s="69">
        <v>0.2</v>
      </c>
      <c r="L185" s="69">
        <v>0.1</v>
      </c>
      <c r="M185" s="69">
        <v>0.1</v>
      </c>
      <c r="N185" s="69">
        <v>0.2</v>
      </c>
      <c r="O185" s="69">
        <v>0.2</v>
      </c>
      <c r="P185" s="69">
        <v>0.1</v>
      </c>
      <c r="Q185" s="90">
        <v>0.2</v>
      </c>
    </row>
    <row r="186" spans="1:17" ht="14.25" x14ac:dyDescent="0.3">
      <c r="A186" s="8">
        <v>0.08</v>
      </c>
      <c r="F186" s="29" t="s">
        <v>50</v>
      </c>
      <c r="G186" s="69">
        <v>0.4</v>
      </c>
      <c r="H186" s="69">
        <v>0.2</v>
      </c>
      <c r="I186" s="69">
        <v>0.2</v>
      </c>
      <c r="J186" s="69">
        <v>0.2</v>
      </c>
      <c r="K186" s="69">
        <v>0.2</v>
      </c>
      <c r="L186" s="69">
        <v>0.2</v>
      </c>
      <c r="M186" s="69">
        <v>0.2</v>
      </c>
      <c r="N186" s="69">
        <v>0.2</v>
      </c>
      <c r="O186" s="69">
        <v>0.3</v>
      </c>
      <c r="P186" s="69">
        <v>0.2</v>
      </c>
      <c r="Q186" s="90">
        <v>0.3</v>
      </c>
    </row>
    <row r="187" spans="1:17" ht="15" thickBot="1" x14ac:dyDescent="0.35">
      <c r="A187" s="8">
        <v>0.1</v>
      </c>
      <c r="F187" s="30" t="s">
        <v>49</v>
      </c>
      <c r="G187" s="77">
        <v>0.1</v>
      </c>
      <c r="H187" s="78">
        <v>0.1</v>
      </c>
      <c r="I187" s="78">
        <v>0.1</v>
      </c>
      <c r="J187" s="78">
        <v>0.1</v>
      </c>
      <c r="K187" s="78">
        <v>0.1</v>
      </c>
      <c r="L187" s="78">
        <v>0.1</v>
      </c>
      <c r="M187" s="78">
        <v>0.1</v>
      </c>
      <c r="N187" s="78">
        <v>0.1</v>
      </c>
      <c r="O187" s="78">
        <v>0.1</v>
      </c>
      <c r="P187" s="78">
        <v>0.1</v>
      </c>
      <c r="Q187" s="79">
        <v>0.1</v>
      </c>
    </row>
    <row r="188" spans="1:17" ht="14.25" x14ac:dyDescent="0.3">
      <c r="F188" s="87" t="s">
        <v>95</v>
      </c>
      <c r="G188" s="67">
        <v>0.1</v>
      </c>
      <c r="H188" s="67">
        <v>0.1</v>
      </c>
      <c r="I188" s="67">
        <v>0.1</v>
      </c>
      <c r="J188" s="67">
        <v>0.2</v>
      </c>
      <c r="K188" s="67">
        <v>0.1</v>
      </c>
      <c r="L188" s="67">
        <v>0.1</v>
      </c>
      <c r="M188" s="67">
        <v>0.1</v>
      </c>
      <c r="N188" s="67">
        <v>0.1</v>
      </c>
      <c r="O188" s="67">
        <v>0.2</v>
      </c>
      <c r="P188" s="67">
        <v>0.1</v>
      </c>
      <c r="Q188" s="89">
        <v>0.2</v>
      </c>
    </row>
    <row r="189" spans="1:17" ht="14.25" x14ac:dyDescent="0.3">
      <c r="F189" s="29" t="s">
        <v>41</v>
      </c>
      <c r="G189" s="69">
        <v>0.2</v>
      </c>
      <c r="H189" s="69">
        <v>0.2</v>
      </c>
      <c r="I189" s="69">
        <v>0.1</v>
      </c>
      <c r="J189" s="69">
        <v>0.2</v>
      </c>
      <c r="K189" s="69">
        <v>0.2</v>
      </c>
      <c r="L189" s="69">
        <v>0.1</v>
      </c>
      <c r="M189" s="69">
        <v>0.1</v>
      </c>
      <c r="N189" s="69">
        <v>0.2</v>
      </c>
      <c r="O189" s="69">
        <v>0.3</v>
      </c>
      <c r="P189" s="69">
        <v>0.1</v>
      </c>
      <c r="Q189" s="90">
        <v>0.3</v>
      </c>
    </row>
    <row r="190" spans="1:17" ht="14.25" x14ac:dyDescent="0.3">
      <c r="F190" s="29" t="s">
        <v>53</v>
      </c>
      <c r="G190" s="69">
        <v>0.1</v>
      </c>
      <c r="H190" s="69">
        <v>0.1</v>
      </c>
      <c r="I190" s="69">
        <v>0.1</v>
      </c>
      <c r="J190" s="69">
        <v>0.1</v>
      </c>
      <c r="K190" s="69">
        <v>0.1</v>
      </c>
      <c r="L190" s="69">
        <v>0.1</v>
      </c>
      <c r="M190" s="69">
        <v>0.1</v>
      </c>
      <c r="N190" s="69">
        <v>0.1</v>
      </c>
      <c r="O190" s="69">
        <v>0.1</v>
      </c>
      <c r="P190" s="69">
        <v>0.1</v>
      </c>
      <c r="Q190" s="90">
        <v>0.1</v>
      </c>
    </row>
    <row r="191" spans="1:17" ht="15" thickBot="1" x14ac:dyDescent="0.35">
      <c r="F191" s="30" t="s">
        <v>52</v>
      </c>
      <c r="G191" s="97">
        <v>0.1</v>
      </c>
      <c r="H191" s="97">
        <v>0.1</v>
      </c>
      <c r="I191" s="97">
        <v>0.1</v>
      </c>
      <c r="J191" s="97">
        <v>0.1</v>
      </c>
      <c r="K191" s="97">
        <v>0.1</v>
      </c>
      <c r="L191" s="97">
        <v>0.1</v>
      </c>
      <c r="M191" s="97">
        <v>0.1</v>
      </c>
      <c r="N191" s="97">
        <v>0.1</v>
      </c>
      <c r="O191" s="97">
        <v>0.1</v>
      </c>
      <c r="P191" s="97">
        <v>0.1</v>
      </c>
      <c r="Q191" s="98">
        <v>0.1</v>
      </c>
    </row>
    <row r="192" spans="1:17" ht="14.25" x14ac:dyDescent="0.3">
      <c r="F192" s="9"/>
      <c r="G192"/>
      <c r="H192"/>
      <c r="I192"/>
      <c r="J192"/>
      <c r="K192"/>
      <c r="L192"/>
      <c r="M192"/>
      <c r="N192"/>
      <c r="O192"/>
      <c r="P192"/>
      <c r="Q192"/>
    </row>
    <row r="193" spans="1:17" ht="14.25" x14ac:dyDescent="0.3">
      <c r="A193" s="1" t="s">
        <v>24</v>
      </c>
      <c r="F193" s="3"/>
      <c r="G193"/>
      <c r="H193"/>
      <c r="I193"/>
      <c r="J193"/>
      <c r="K193"/>
      <c r="L193"/>
      <c r="M193"/>
      <c r="N193"/>
      <c r="O193"/>
      <c r="P193"/>
      <c r="Q193"/>
    </row>
    <row r="194" spans="1:17" ht="13.5" thickBot="1" x14ac:dyDescent="0.25">
      <c r="A194" s="8">
        <v>0</v>
      </c>
    </row>
    <row r="195" spans="1:17" ht="14.25" thickTop="1" thickBot="1" x14ac:dyDescent="0.25">
      <c r="A195" s="8">
        <v>0.01</v>
      </c>
      <c r="F195" s="100" t="s">
        <v>84</v>
      </c>
      <c r="G195" s="7" t="s">
        <v>10</v>
      </c>
      <c r="H195" s="7" t="s">
        <v>11</v>
      </c>
      <c r="I195" s="7" t="s">
        <v>12</v>
      </c>
      <c r="J195" s="7" t="s">
        <v>13</v>
      </c>
      <c r="K195" s="7" t="s">
        <v>15</v>
      </c>
      <c r="L195" s="7" t="s">
        <v>16</v>
      </c>
      <c r="M195" s="7" t="s">
        <v>18</v>
      </c>
      <c r="N195" s="7" t="s">
        <v>85</v>
      </c>
      <c r="O195" s="7" t="s">
        <v>86</v>
      </c>
      <c r="P195" s="7" t="s">
        <v>87</v>
      </c>
      <c r="Q195" s="7" t="s">
        <v>96</v>
      </c>
    </row>
    <row r="196" spans="1:17" ht="14.25" x14ac:dyDescent="0.3">
      <c r="A196" s="8">
        <v>0.02</v>
      </c>
      <c r="F196" s="87" t="s">
        <v>98</v>
      </c>
      <c r="G196" s="67">
        <v>0.1</v>
      </c>
      <c r="H196" s="67">
        <v>0.1</v>
      </c>
      <c r="I196" s="67">
        <v>0.1</v>
      </c>
      <c r="J196" s="67">
        <v>0.2</v>
      </c>
      <c r="K196" s="67">
        <v>0.2</v>
      </c>
      <c r="L196" s="67">
        <v>0.1</v>
      </c>
      <c r="M196" s="67">
        <v>0.1</v>
      </c>
      <c r="N196" s="67">
        <v>0.1</v>
      </c>
      <c r="O196" s="67">
        <v>0.2</v>
      </c>
      <c r="P196" s="67">
        <v>0.1</v>
      </c>
      <c r="Q196" s="89">
        <v>0.2</v>
      </c>
    </row>
    <row r="197" spans="1:17" ht="14.25" x14ac:dyDescent="0.3">
      <c r="A197" s="8">
        <v>0.03</v>
      </c>
      <c r="F197" s="29" t="s">
        <v>43</v>
      </c>
      <c r="G197" s="69">
        <v>0.1</v>
      </c>
      <c r="H197" s="69">
        <v>0.2</v>
      </c>
      <c r="I197" s="69">
        <v>0.2</v>
      </c>
      <c r="J197" s="69">
        <v>0.3</v>
      </c>
      <c r="K197" s="69">
        <v>0.3</v>
      </c>
      <c r="L197" s="69">
        <v>0.1</v>
      </c>
      <c r="M197" s="69">
        <v>0.1</v>
      </c>
      <c r="N197" s="69">
        <v>0.2</v>
      </c>
      <c r="O197" s="69">
        <v>0.3</v>
      </c>
      <c r="P197" s="69">
        <v>0.1</v>
      </c>
      <c r="Q197" s="90">
        <v>0.3</v>
      </c>
    </row>
    <row r="198" spans="1:17" ht="14.25" x14ac:dyDescent="0.3">
      <c r="A198" s="8">
        <v>0.04</v>
      </c>
      <c r="F198" s="29" t="s">
        <v>50</v>
      </c>
      <c r="G198" s="69">
        <v>0.1</v>
      </c>
      <c r="H198" s="69">
        <v>0.3</v>
      </c>
      <c r="I198" s="69">
        <v>0.3</v>
      </c>
      <c r="J198" s="69">
        <v>0.4</v>
      </c>
      <c r="K198" s="69">
        <v>0.4</v>
      </c>
      <c r="L198" s="69">
        <v>0.1</v>
      </c>
      <c r="M198" s="69">
        <v>0.2</v>
      </c>
      <c r="N198" s="69">
        <v>0.3</v>
      </c>
      <c r="O198" s="69">
        <v>0.6</v>
      </c>
      <c r="P198" s="69">
        <v>0.1</v>
      </c>
      <c r="Q198" s="90">
        <v>0.5</v>
      </c>
    </row>
    <row r="199" spans="1:17" ht="15" thickBot="1" x14ac:dyDescent="0.35">
      <c r="A199" s="8">
        <v>0.05</v>
      </c>
      <c r="F199" s="30" t="s">
        <v>49</v>
      </c>
      <c r="G199" s="77">
        <v>0.1</v>
      </c>
      <c r="H199" s="78">
        <v>0.1</v>
      </c>
      <c r="I199" s="78">
        <v>0.1</v>
      </c>
      <c r="J199" s="78">
        <v>0.1</v>
      </c>
      <c r="K199" s="78">
        <v>0.1</v>
      </c>
      <c r="L199" s="78">
        <v>0.1</v>
      </c>
      <c r="M199" s="78">
        <v>0.1</v>
      </c>
      <c r="N199" s="78">
        <v>0.1</v>
      </c>
      <c r="O199" s="78">
        <v>0.1</v>
      </c>
      <c r="P199" s="78">
        <v>0.1</v>
      </c>
      <c r="Q199" s="79">
        <v>0.1</v>
      </c>
    </row>
    <row r="200" spans="1:17" ht="14.25" x14ac:dyDescent="0.3">
      <c r="A200" s="8"/>
      <c r="F200" s="87" t="s">
        <v>95</v>
      </c>
      <c r="G200" s="67">
        <v>0.1</v>
      </c>
      <c r="H200" s="67">
        <v>0.2</v>
      </c>
      <c r="I200" s="67">
        <v>0.2</v>
      </c>
      <c r="J200" s="67">
        <v>0.3</v>
      </c>
      <c r="K200" s="67">
        <v>0.3</v>
      </c>
      <c r="L200" s="67">
        <v>0.1</v>
      </c>
      <c r="M200" s="67">
        <v>0.1</v>
      </c>
      <c r="N200" s="67">
        <v>0.2</v>
      </c>
      <c r="O200" s="67">
        <v>0.4</v>
      </c>
      <c r="P200" s="67">
        <v>0.1</v>
      </c>
      <c r="Q200" s="89">
        <v>0.3</v>
      </c>
    </row>
    <row r="201" spans="1:17" ht="14.25" x14ac:dyDescent="0.3">
      <c r="A201" s="25" t="s">
        <v>142</v>
      </c>
      <c r="F201" s="29" t="s">
        <v>41</v>
      </c>
      <c r="G201" s="69">
        <v>0.2</v>
      </c>
      <c r="H201" s="69">
        <v>0.2</v>
      </c>
      <c r="I201" s="69">
        <v>0.1</v>
      </c>
      <c r="J201" s="69">
        <v>0.2</v>
      </c>
      <c r="K201" s="69">
        <v>0.2</v>
      </c>
      <c r="L201" s="69">
        <v>0.1</v>
      </c>
      <c r="M201" s="69">
        <v>0.1</v>
      </c>
      <c r="N201" s="69">
        <v>0.2</v>
      </c>
      <c r="O201" s="69">
        <v>0.3</v>
      </c>
      <c r="P201" s="69">
        <v>0.1</v>
      </c>
      <c r="Q201" s="90">
        <v>0.2</v>
      </c>
    </row>
    <row r="202" spans="1:17" ht="14.25" x14ac:dyDescent="0.3">
      <c r="A202" s="8">
        <v>0</v>
      </c>
      <c r="F202" s="29" t="s">
        <v>53</v>
      </c>
      <c r="G202" s="69">
        <v>0.3</v>
      </c>
      <c r="H202" s="69">
        <v>0.3</v>
      </c>
      <c r="I202" s="69">
        <v>0.3</v>
      </c>
      <c r="J202" s="69">
        <v>0.4</v>
      </c>
      <c r="K202" s="69">
        <v>0.3</v>
      </c>
      <c r="L202" s="69">
        <v>0.2</v>
      </c>
      <c r="M202" s="69">
        <v>0.2</v>
      </c>
      <c r="N202" s="69">
        <v>0.3</v>
      </c>
      <c r="O202" s="69">
        <v>0.5</v>
      </c>
      <c r="P202" s="69">
        <v>0.2</v>
      </c>
      <c r="Q202" s="90">
        <v>0.5</v>
      </c>
    </row>
    <row r="203" spans="1:17" ht="15" thickBot="1" x14ac:dyDescent="0.35">
      <c r="A203" s="8">
        <v>0.01</v>
      </c>
      <c r="F203" s="30" t="s">
        <v>52</v>
      </c>
      <c r="G203" s="97">
        <v>0.1</v>
      </c>
      <c r="H203" s="97">
        <v>0.1</v>
      </c>
      <c r="I203" s="97">
        <v>0.1</v>
      </c>
      <c r="J203" s="97">
        <v>0.1</v>
      </c>
      <c r="K203" s="97">
        <v>0.1</v>
      </c>
      <c r="L203" s="97">
        <v>0.1</v>
      </c>
      <c r="M203" s="97">
        <v>0.1</v>
      </c>
      <c r="N203" s="97">
        <v>0.1</v>
      </c>
      <c r="O203" s="97">
        <v>0.1</v>
      </c>
      <c r="P203" s="97">
        <v>0.1</v>
      </c>
      <c r="Q203" s="98">
        <v>0.1</v>
      </c>
    </row>
    <row r="204" spans="1:17" ht="14.25" x14ac:dyDescent="0.3">
      <c r="A204" s="8">
        <v>0.02</v>
      </c>
      <c r="F204" s="9"/>
      <c r="G204"/>
      <c r="H204"/>
      <c r="I204"/>
      <c r="J204"/>
      <c r="K204"/>
      <c r="L204"/>
      <c r="M204"/>
      <c r="N204"/>
      <c r="O204"/>
      <c r="P204"/>
      <c r="Q204"/>
    </row>
    <row r="205" spans="1:17" ht="14.25" x14ac:dyDescent="0.3">
      <c r="A205" s="8">
        <v>0.03</v>
      </c>
      <c r="F205" s="3"/>
      <c r="G205"/>
      <c r="H205"/>
      <c r="I205"/>
      <c r="J205"/>
      <c r="K205"/>
      <c r="L205"/>
      <c r="M205"/>
      <c r="N205"/>
      <c r="O205"/>
      <c r="P205"/>
      <c r="Q205"/>
    </row>
    <row r="206" spans="1:17" x14ac:dyDescent="0.2">
      <c r="A206" s="8">
        <v>0.04</v>
      </c>
    </row>
    <row r="207" spans="1:17" ht="13.5" thickBot="1" x14ac:dyDescent="0.25">
      <c r="A207" s="8">
        <v>0.05</v>
      </c>
    </row>
    <row r="208" spans="1:17" ht="14.25" thickTop="1" thickBot="1" x14ac:dyDescent="0.25">
      <c r="F208" s="88" t="s">
        <v>146</v>
      </c>
      <c r="G208" s="7" t="s">
        <v>10</v>
      </c>
      <c r="H208" s="7" t="s">
        <v>11</v>
      </c>
      <c r="I208" s="7" t="s">
        <v>12</v>
      </c>
      <c r="J208" s="7" t="s">
        <v>13</v>
      </c>
      <c r="K208" s="7" t="s">
        <v>15</v>
      </c>
      <c r="L208" s="7" t="s">
        <v>16</v>
      </c>
      <c r="M208" s="7" t="s">
        <v>18</v>
      </c>
      <c r="N208" s="7" t="s">
        <v>85</v>
      </c>
      <c r="O208" s="7" t="s">
        <v>86</v>
      </c>
      <c r="P208" s="7" t="s">
        <v>87</v>
      </c>
      <c r="Q208" s="7" t="s">
        <v>96</v>
      </c>
    </row>
    <row r="209" spans="6:17" ht="14.25" x14ac:dyDescent="0.3">
      <c r="F209" s="87" t="s">
        <v>97</v>
      </c>
      <c r="G209" s="67">
        <v>0.2</v>
      </c>
      <c r="H209" s="67">
        <v>0.2</v>
      </c>
      <c r="I209" s="67">
        <v>0.2</v>
      </c>
      <c r="J209" s="67">
        <v>0.1</v>
      </c>
      <c r="K209" s="67">
        <v>0.1</v>
      </c>
      <c r="L209" s="67">
        <v>0.4</v>
      </c>
      <c r="M209" s="67">
        <v>0.4</v>
      </c>
      <c r="N209" s="67">
        <v>0.2</v>
      </c>
      <c r="O209" s="67">
        <v>0.1</v>
      </c>
      <c r="P209" s="67">
        <v>0.2</v>
      </c>
      <c r="Q209" s="89">
        <v>0.1</v>
      </c>
    </row>
    <row r="210" spans="6:17" ht="14.25" x14ac:dyDescent="0.3">
      <c r="F210" s="29" t="s">
        <v>43</v>
      </c>
      <c r="G210" s="69">
        <v>0.4</v>
      </c>
      <c r="H210" s="69">
        <v>0.5</v>
      </c>
      <c r="I210" s="69">
        <v>0.5</v>
      </c>
      <c r="J210" s="69">
        <v>0.2</v>
      </c>
      <c r="K210" s="69">
        <v>0.2</v>
      </c>
      <c r="L210" s="69">
        <v>0.6</v>
      </c>
      <c r="M210" s="69">
        <v>0.6</v>
      </c>
      <c r="N210" s="69">
        <v>0.3</v>
      </c>
      <c r="O210" s="69">
        <v>0.2</v>
      </c>
      <c r="P210" s="69">
        <v>0.5</v>
      </c>
      <c r="Q210" s="90">
        <v>0.2</v>
      </c>
    </row>
    <row r="211" spans="6:17" ht="14.25" x14ac:dyDescent="0.3">
      <c r="F211" s="29" t="s">
        <v>49</v>
      </c>
      <c r="G211" s="69">
        <v>0.4</v>
      </c>
      <c r="H211" s="69">
        <v>0.5</v>
      </c>
      <c r="I211" s="69">
        <v>0.3</v>
      </c>
      <c r="J211" s="69">
        <v>0.2</v>
      </c>
      <c r="K211" s="69">
        <v>0.2</v>
      </c>
      <c r="L211" s="69">
        <v>0.6</v>
      </c>
      <c r="M211" s="69">
        <v>0.6</v>
      </c>
      <c r="N211" s="69">
        <v>0.3</v>
      </c>
      <c r="O211" s="69">
        <v>0.2</v>
      </c>
      <c r="P211" s="69">
        <v>0.5</v>
      </c>
      <c r="Q211" s="90">
        <v>0.2</v>
      </c>
    </row>
    <row r="212" spans="6:17" ht="15" thickBot="1" x14ac:dyDescent="0.35">
      <c r="F212" s="30" t="s">
        <v>50</v>
      </c>
      <c r="G212" s="77">
        <v>0.1</v>
      </c>
      <c r="H212" s="78">
        <v>0.1</v>
      </c>
      <c r="I212" s="78">
        <v>0.1</v>
      </c>
      <c r="J212" s="78">
        <v>0.1</v>
      </c>
      <c r="K212" s="78">
        <v>0.1</v>
      </c>
      <c r="L212" s="78">
        <v>0.1</v>
      </c>
      <c r="M212" s="78">
        <v>0.1</v>
      </c>
      <c r="N212" s="78">
        <v>0.1</v>
      </c>
      <c r="O212" s="78">
        <v>0.1</v>
      </c>
      <c r="P212" s="78">
        <v>0.1</v>
      </c>
      <c r="Q212" s="79">
        <v>0.1</v>
      </c>
    </row>
    <row r="213" spans="6:17" ht="14.25" x14ac:dyDescent="0.3">
      <c r="F213" s="87" t="s">
        <v>45</v>
      </c>
      <c r="G213" s="67">
        <v>0.2</v>
      </c>
      <c r="H213" s="67">
        <v>0.3</v>
      </c>
      <c r="I213" s="67">
        <v>0.3</v>
      </c>
      <c r="J213" s="67">
        <v>0.2</v>
      </c>
      <c r="K213" s="67">
        <v>0.2</v>
      </c>
      <c r="L213" s="67">
        <v>0.4</v>
      </c>
      <c r="M213" s="67">
        <v>0.5</v>
      </c>
      <c r="N213" s="67">
        <v>0.4</v>
      </c>
      <c r="O213" s="67">
        <v>0.2</v>
      </c>
      <c r="P213" s="67">
        <v>0.5</v>
      </c>
      <c r="Q213" s="89">
        <v>0.2</v>
      </c>
    </row>
    <row r="214" spans="6:17" ht="14.25" x14ac:dyDescent="0.3">
      <c r="F214" s="29" t="s">
        <v>41</v>
      </c>
      <c r="G214" s="69">
        <v>0.3</v>
      </c>
      <c r="H214" s="69">
        <v>0.3</v>
      </c>
      <c r="I214" s="69">
        <v>0.3</v>
      </c>
      <c r="J214" s="69">
        <v>0.2</v>
      </c>
      <c r="K214" s="69">
        <v>0.2</v>
      </c>
      <c r="L214" s="69">
        <v>0.4</v>
      </c>
      <c r="M214" s="69">
        <v>0.4</v>
      </c>
      <c r="N214" s="69">
        <v>0.3</v>
      </c>
      <c r="O214" s="69">
        <v>0.2</v>
      </c>
      <c r="P214" s="69">
        <v>0.4</v>
      </c>
      <c r="Q214" s="90">
        <v>0.2</v>
      </c>
    </row>
    <row r="215" spans="6:17" ht="14.25" x14ac:dyDescent="0.3">
      <c r="F215" s="29" t="s">
        <v>52</v>
      </c>
      <c r="G215" s="69">
        <v>0.2</v>
      </c>
      <c r="H215" s="69">
        <v>0.2</v>
      </c>
      <c r="I215" s="69">
        <v>0.1</v>
      </c>
      <c r="J215" s="69">
        <v>0.1</v>
      </c>
      <c r="K215" s="69">
        <v>0.1</v>
      </c>
      <c r="L215" s="69">
        <v>0.2</v>
      </c>
      <c r="M215" s="69">
        <v>0.2</v>
      </c>
      <c r="N215" s="69">
        <v>0.2</v>
      </c>
      <c r="O215" s="69">
        <v>0.1</v>
      </c>
      <c r="P215" s="69">
        <v>0.3</v>
      </c>
      <c r="Q215" s="90">
        <v>0.1</v>
      </c>
    </row>
    <row r="216" spans="6:17" ht="15" thickBot="1" x14ac:dyDescent="0.35">
      <c r="F216" s="30" t="s">
        <v>53</v>
      </c>
      <c r="G216" s="97">
        <v>0.1</v>
      </c>
      <c r="H216" s="97">
        <v>0.1</v>
      </c>
      <c r="I216" s="97">
        <v>0.1</v>
      </c>
      <c r="J216" s="97">
        <v>0.1</v>
      </c>
      <c r="K216" s="97">
        <v>0.1</v>
      </c>
      <c r="L216" s="97">
        <v>0.1</v>
      </c>
      <c r="M216" s="97">
        <v>0.1</v>
      </c>
      <c r="N216" s="97">
        <v>0.1</v>
      </c>
      <c r="O216" s="97">
        <v>0.1</v>
      </c>
      <c r="P216" s="97">
        <v>0.1</v>
      </c>
      <c r="Q216" s="98">
        <v>0.1</v>
      </c>
    </row>
    <row r="217" spans="6:17" ht="14.25" x14ac:dyDescent="0.3">
      <c r="F217" s="9"/>
      <c r="G217"/>
      <c r="H217"/>
      <c r="I217"/>
      <c r="J217"/>
      <c r="K217"/>
      <c r="L217"/>
      <c r="M217"/>
      <c r="N217"/>
      <c r="O217"/>
      <c r="P217"/>
      <c r="Q217"/>
    </row>
    <row r="218" spans="6:17" ht="14.25" x14ac:dyDescent="0.3">
      <c r="F218" s="3"/>
      <c r="G218"/>
      <c r="H218"/>
      <c r="I218"/>
      <c r="J218"/>
      <c r="K218"/>
      <c r="L218"/>
      <c r="M218"/>
      <c r="N218"/>
      <c r="O218"/>
      <c r="P218"/>
      <c r="Q218"/>
    </row>
    <row r="221" spans="6:17" ht="13.5" thickBot="1" x14ac:dyDescent="0.25"/>
    <row r="222" spans="6:17" ht="14.25" thickTop="1" thickBot="1" x14ac:dyDescent="0.25">
      <c r="F222" s="96" t="s">
        <v>147</v>
      </c>
      <c r="G222" s="7" t="s">
        <v>10</v>
      </c>
      <c r="H222" s="7" t="s">
        <v>11</v>
      </c>
      <c r="I222" s="7" t="s">
        <v>12</v>
      </c>
      <c r="J222" s="7" t="s">
        <v>13</v>
      </c>
      <c r="K222" s="7" t="s">
        <v>15</v>
      </c>
      <c r="L222" s="7" t="s">
        <v>16</v>
      </c>
      <c r="M222" s="7" t="s">
        <v>18</v>
      </c>
      <c r="N222" s="7" t="s">
        <v>85</v>
      </c>
      <c r="O222" s="7" t="s">
        <v>86</v>
      </c>
      <c r="P222" s="7" t="s">
        <v>87</v>
      </c>
      <c r="Q222" s="7" t="s">
        <v>96</v>
      </c>
    </row>
    <row r="223" spans="6:17" ht="14.25" x14ac:dyDescent="0.3">
      <c r="F223" s="87" t="s">
        <v>98</v>
      </c>
      <c r="G223" s="67">
        <v>0.1</v>
      </c>
      <c r="H223" s="67">
        <v>0.2</v>
      </c>
      <c r="I223" s="67">
        <v>0.2</v>
      </c>
      <c r="J223" s="67">
        <v>0.1</v>
      </c>
      <c r="K223" s="67">
        <v>0.1</v>
      </c>
      <c r="L223" s="67">
        <v>0.4</v>
      </c>
      <c r="M223" s="67">
        <v>0.4</v>
      </c>
      <c r="N223" s="67">
        <v>0.2</v>
      </c>
      <c r="O223" s="67">
        <v>0.1</v>
      </c>
      <c r="P223" s="67">
        <v>0.4</v>
      </c>
      <c r="Q223" s="89">
        <v>0.1</v>
      </c>
    </row>
    <row r="224" spans="6:17" ht="14.25" x14ac:dyDescent="0.3">
      <c r="F224" s="29" t="s">
        <v>43</v>
      </c>
      <c r="G224" s="69">
        <v>0.4</v>
      </c>
      <c r="H224" s="69">
        <v>0.3</v>
      </c>
      <c r="I224" s="69">
        <v>0.3</v>
      </c>
      <c r="J224" s="69">
        <v>0.2</v>
      </c>
      <c r="K224" s="69">
        <v>0.2</v>
      </c>
      <c r="L224" s="69">
        <v>0.5</v>
      </c>
      <c r="M224" s="69">
        <v>0.6</v>
      </c>
      <c r="N224" s="69">
        <v>0.3</v>
      </c>
      <c r="O224" s="69">
        <v>0.1</v>
      </c>
      <c r="P224" s="69">
        <v>0.6</v>
      </c>
      <c r="Q224" s="90">
        <v>0.1</v>
      </c>
    </row>
    <row r="225" spans="6:17" ht="14.25" x14ac:dyDescent="0.3">
      <c r="F225" s="29" t="s">
        <v>50</v>
      </c>
      <c r="G225" s="69">
        <v>0.2</v>
      </c>
      <c r="H225" s="69">
        <v>0.2</v>
      </c>
      <c r="I225" s="69">
        <v>0.2</v>
      </c>
      <c r="J225" s="69">
        <v>0.2</v>
      </c>
      <c r="K225" s="69">
        <v>0.2</v>
      </c>
      <c r="L225" s="69">
        <v>0.3</v>
      </c>
      <c r="M225" s="69">
        <v>0.3</v>
      </c>
      <c r="N225" s="69">
        <v>0.3</v>
      </c>
      <c r="O225" s="69">
        <v>0.2</v>
      </c>
      <c r="P225" s="69">
        <v>0.3</v>
      </c>
      <c r="Q225" s="90">
        <v>0.2</v>
      </c>
    </row>
    <row r="226" spans="6:17" ht="15" thickBot="1" x14ac:dyDescent="0.35">
      <c r="F226" s="30" t="s">
        <v>49</v>
      </c>
      <c r="G226" s="77">
        <v>0.1</v>
      </c>
      <c r="H226" s="78">
        <v>0.1</v>
      </c>
      <c r="I226" s="78">
        <v>0.1</v>
      </c>
      <c r="J226" s="78">
        <v>0.1</v>
      </c>
      <c r="K226" s="78">
        <v>0.1</v>
      </c>
      <c r="L226" s="78">
        <v>0.1</v>
      </c>
      <c r="M226" s="78">
        <v>0.1</v>
      </c>
      <c r="N226" s="78">
        <v>0.1</v>
      </c>
      <c r="O226" s="78">
        <v>0.1</v>
      </c>
      <c r="P226" s="78">
        <v>0.1</v>
      </c>
      <c r="Q226" s="79">
        <v>0.1</v>
      </c>
    </row>
    <row r="227" spans="6:17" ht="14.25" x14ac:dyDescent="0.3">
      <c r="F227" s="87" t="s">
        <v>95</v>
      </c>
      <c r="G227" s="67">
        <v>0.2</v>
      </c>
      <c r="H227" s="67">
        <v>0.3</v>
      </c>
      <c r="I227" s="67">
        <v>0.3</v>
      </c>
      <c r="J227" s="67">
        <v>0.2</v>
      </c>
      <c r="K227" s="67">
        <v>0.2</v>
      </c>
      <c r="L227" s="67">
        <v>0.3</v>
      </c>
      <c r="M227" s="67">
        <v>0.4</v>
      </c>
      <c r="N227" s="67">
        <v>0.3</v>
      </c>
      <c r="O227" s="67">
        <v>0.2</v>
      </c>
      <c r="P227" s="67">
        <v>0.4</v>
      </c>
      <c r="Q227" s="89">
        <v>0.1</v>
      </c>
    </row>
    <row r="228" spans="6:17" ht="14.25" x14ac:dyDescent="0.3">
      <c r="F228" s="29" t="s">
        <v>41</v>
      </c>
      <c r="G228" s="69">
        <v>0.3</v>
      </c>
      <c r="H228" s="69">
        <v>0.3</v>
      </c>
      <c r="I228" s="69">
        <v>0.3</v>
      </c>
      <c r="J228" s="69">
        <v>0.2</v>
      </c>
      <c r="K228" s="69">
        <v>0.2</v>
      </c>
      <c r="L228" s="69">
        <v>0.4</v>
      </c>
      <c r="M228" s="69">
        <v>0.5</v>
      </c>
      <c r="N228" s="69">
        <v>0.3</v>
      </c>
      <c r="O228" s="69">
        <v>0.2</v>
      </c>
      <c r="P228" s="69">
        <v>0.5</v>
      </c>
      <c r="Q228" s="90">
        <v>0.2</v>
      </c>
    </row>
    <row r="229" spans="6:17" ht="14.25" x14ac:dyDescent="0.3">
      <c r="F229" s="29" t="s">
        <v>53</v>
      </c>
      <c r="G229" s="69">
        <v>0.2</v>
      </c>
      <c r="H229" s="69">
        <v>0.2</v>
      </c>
      <c r="I229" s="69">
        <v>0.2</v>
      </c>
      <c r="J229" s="69">
        <v>0.1</v>
      </c>
      <c r="K229" s="69">
        <v>0.1</v>
      </c>
      <c r="L229" s="69">
        <v>0.2</v>
      </c>
      <c r="M229" s="69">
        <v>0.3</v>
      </c>
      <c r="N229" s="69">
        <v>0.2</v>
      </c>
      <c r="O229" s="69">
        <v>0.2</v>
      </c>
      <c r="P229" s="69">
        <v>0.3</v>
      </c>
      <c r="Q229" s="90">
        <v>0.2</v>
      </c>
    </row>
    <row r="230" spans="6:17" ht="15" thickBot="1" x14ac:dyDescent="0.35">
      <c r="F230" s="30" t="s">
        <v>52</v>
      </c>
      <c r="G230" s="97">
        <v>0.1</v>
      </c>
      <c r="H230" s="97">
        <v>0.1</v>
      </c>
      <c r="I230" s="97">
        <v>0.1</v>
      </c>
      <c r="J230" s="97">
        <v>0.1</v>
      </c>
      <c r="K230" s="97">
        <v>0.1</v>
      </c>
      <c r="L230" s="97">
        <v>0.1</v>
      </c>
      <c r="M230" s="97">
        <v>0.1</v>
      </c>
      <c r="N230" s="97">
        <v>0.1</v>
      </c>
      <c r="O230" s="97">
        <v>0.1</v>
      </c>
      <c r="P230" s="97">
        <v>0.1</v>
      </c>
      <c r="Q230" s="98">
        <v>0.1</v>
      </c>
    </row>
    <row r="231" spans="6:17" ht="14.25" x14ac:dyDescent="0.3">
      <c r="F231" s="9"/>
      <c r="G231"/>
      <c r="H231"/>
      <c r="I231"/>
      <c r="J231"/>
      <c r="K231"/>
      <c r="L231"/>
      <c r="M231"/>
      <c r="N231"/>
      <c r="O231"/>
      <c r="P231"/>
      <c r="Q231"/>
    </row>
    <row r="232" spans="6:17" ht="14.25" x14ac:dyDescent="0.3">
      <c r="F232" s="3"/>
      <c r="G232"/>
      <c r="H232"/>
      <c r="I232"/>
      <c r="J232"/>
      <c r="K232"/>
      <c r="L232"/>
      <c r="M232"/>
      <c r="N232"/>
      <c r="O232"/>
      <c r="P232"/>
      <c r="Q232"/>
    </row>
    <row r="235" spans="6:17" ht="13.5" thickBot="1" x14ac:dyDescent="0.25"/>
    <row r="236" spans="6:17" ht="14.25" thickTop="1" thickBot="1" x14ac:dyDescent="0.25">
      <c r="F236" s="99" t="s">
        <v>56</v>
      </c>
      <c r="G236" s="101" t="s">
        <v>10</v>
      </c>
      <c r="H236" s="101" t="s">
        <v>11</v>
      </c>
      <c r="I236" s="101" t="s">
        <v>12</v>
      </c>
      <c r="J236" s="101" t="s">
        <v>13</v>
      </c>
      <c r="K236" s="101" t="s">
        <v>15</v>
      </c>
      <c r="L236" s="101" t="s">
        <v>16</v>
      </c>
      <c r="M236" s="101" t="s">
        <v>18</v>
      </c>
      <c r="N236" s="101" t="s">
        <v>85</v>
      </c>
      <c r="O236" s="101" t="s">
        <v>86</v>
      </c>
      <c r="P236" s="101" t="s">
        <v>87</v>
      </c>
      <c r="Q236" s="101" t="s">
        <v>96</v>
      </c>
    </row>
    <row r="237" spans="6:17" ht="14.25" x14ac:dyDescent="0.3">
      <c r="F237" s="87" t="s">
        <v>97</v>
      </c>
      <c r="G237" s="102">
        <v>0.1</v>
      </c>
      <c r="H237" s="102">
        <v>0.1</v>
      </c>
      <c r="I237" s="102">
        <v>0.1</v>
      </c>
      <c r="J237" s="102">
        <v>0.2</v>
      </c>
      <c r="K237" s="102">
        <v>0.1</v>
      </c>
      <c r="L237" s="102">
        <v>0.1</v>
      </c>
      <c r="M237" s="102">
        <v>0.1</v>
      </c>
      <c r="N237" s="102">
        <v>0.1</v>
      </c>
      <c r="O237" s="102">
        <v>0.2</v>
      </c>
      <c r="P237" s="102">
        <v>0.1</v>
      </c>
      <c r="Q237" s="103">
        <v>0.2</v>
      </c>
    </row>
    <row r="238" spans="6:17" ht="14.25" x14ac:dyDescent="0.3">
      <c r="F238" s="29" t="s">
        <v>43</v>
      </c>
      <c r="G238" s="104">
        <v>0.1</v>
      </c>
      <c r="H238" s="104">
        <v>0.1</v>
      </c>
      <c r="I238" s="104">
        <v>0.1</v>
      </c>
      <c r="J238" s="104">
        <v>0.2</v>
      </c>
      <c r="K238" s="104">
        <v>0.1</v>
      </c>
      <c r="L238" s="104">
        <v>0.1</v>
      </c>
      <c r="M238" s="104">
        <v>0.1</v>
      </c>
      <c r="N238" s="104">
        <v>0.1</v>
      </c>
      <c r="O238" s="104">
        <v>0.1</v>
      </c>
      <c r="P238" s="104">
        <v>0.1</v>
      </c>
      <c r="Q238" s="105">
        <v>0.2</v>
      </c>
    </row>
    <row r="239" spans="6:17" ht="14.25" x14ac:dyDescent="0.3">
      <c r="F239" s="29" t="s">
        <v>49</v>
      </c>
      <c r="G239" s="104">
        <v>0.2</v>
      </c>
      <c r="H239" s="104">
        <v>0.2</v>
      </c>
      <c r="I239" s="104">
        <v>0.2</v>
      </c>
      <c r="J239" s="104">
        <v>0.2</v>
      </c>
      <c r="K239" s="104">
        <v>0.2</v>
      </c>
      <c r="L239" s="104">
        <v>0.2</v>
      </c>
      <c r="M239" s="104">
        <v>0.2</v>
      </c>
      <c r="N239" s="104">
        <v>0.2</v>
      </c>
      <c r="O239" s="104">
        <v>0.2</v>
      </c>
      <c r="P239" s="104">
        <v>0.1</v>
      </c>
      <c r="Q239" s="105">
        <v>0.2</v>
      </c>
    </row>
    <row r="240" spans="6:17" ht="15" thickBot="1" x14ac:dyDescent="0.35">
      <c r="F240" s="30" t="s">
        <v>50</v>
      </c>
      <c r="G240" s="106">
        <v>0.1</v>
      </c>
      <c r="H240" s="107">
        <v>0.1</v>
      </c>
      <c r="I240" s="107">
        <v>0.1</v>
      </c>
      <c r="J240" s="107">
        <v>0.1</v>
      </c>
      <c r="K240" s="107">
        <v>0.1</v>
      </c>
      <c r="L240" s="107">
        <v>0.1</v>
      </c>
      <c r="M240" s="107">
        <v>0.1</v>
      </c>
      <c r="N240" s="107">
        <v>0.1</v>
      </c>
      <c r="O240" s="107">
        <v>0.1</v>
      </c>
      <c r="P240" s="107">
        <v>0.1</v>
      </c>
      <c r="Q240" s="108">
        <v>0.1</v>
      </c>
    </row>
    <row r="241" spans="6:17" ht="14.25" x14ac:dyDescent="0.3">
      <c r="F241" s="87" t="s">
        <v>45</v>
      </c>
      <c r="G241" s="102">
        <v>0.1</v>
      </c>
      <c r="H241" s="102">
        <v>0.1</v>
      </c>
      <c r="I241" s="102">
        <v>0.1</v>
      </c>
      <c r="J241" s="102">
        <v>0.2</v>
      </c>
      <c r="K241" s="102">
        <v>0.2</v>
      </c>
      <c r="L241" s="102">
        <v>0.1</v>
      </c>
      <c r="M241" s="102">
        <v>0.1</v>
      </c>
      <c r="N241" s="102">
        <v>0.1</v>
      </c>
      <c r="O241" s="102">
        <v>0.2</v>
      </c>
      <c r="P241" s="102">
        <v>0.1</v>
      </c>
      <c r="Q241" s="103">
        <v>0.2</v>
      </c>
    </row>
    <row r="242" spans="6:17" ht="14.25" x14ac:dyDescent="0.3">
      <c r="F242" s="29" t="s">
        <v>41</v>
      </c>
      <c r="G242" s="104">
        <v>0.1</v>
      </c>
      <c r="H242" s="104">
        <v>0.1</v>
      </c>
      <c r="I242" s="104">
        <v>0.1</v>
      </c>
      <c r="J242" s="104">
        <v>0.2</v>
      </c>
      <c r="K242" s="104">
        <v>0.2</v>
      </c>
      <c r="L242" s="104">
        <v>0.1</v>
      </c>
      <c r="M242" s="104">
        <v>0.1</v>
      </c>
      <c r="N242" s="104">
        <v>0.1</v>
      </c>
      <c r="O242" s="104">
        <v>0.2</v>
      </c>
      <c r="P242" s="104">
        <v>0.1</v>
      </c>
      <c r="Q242" s="105">
        <v>0.2</v>
      </c>
    </row>
    <row r="243" spans="6:17" ht="14.25" x14ac:dyDescent="0.3">
      <c r="F243" s="29" t="s">
        <v>52</v>
      </c>
      <c r="G243" s="104">
        <v>0.1</v>
      </c>
      <c r="H243" s="104">
        <v>0.2</v>
      </c>
      <c r="I243" s="104">
        <v>0.2</v>
      </c>
      <c r="J243" s="104">
        <v>0.3</v>
      </c>
      <c r="K243" s="104">
        <v>0.3</v>
      </c>
      <c r="L243" s="104">
        <v>0.1</v>
      </c>
      <c r="M243" s="104">
        <v>0.1</v>
      </c>
      <c r="N243" s="104">
        <v>0.2</v>
      </c>
      <c r="O243" s="104">
        <v>0.3</v>
      </c>
      <c r="P243" s="104">
        <v>0.1</v>
      </c>
      <c r="Q243" s="105">
        <v>0.2</v>
      </c>
    </row>
    <row r="244" spans="6:17" ht="15" thickBot="1" x14ac:dyDescent="0.35">
      <c r="F244" s="30" t="s">
        <v>53</v>
      </c>
      <c r="G244" s="109">
        <v>0.1</v>
      </c>
      <c r="H244" s="109">
        <v>0.1</v>
      </c>
      <c r="I244" s="109">
        <v>0.1</v>
      </c>
      <c r="J244" s="109">
        <v>0.1</v>
      </c>
      <c r="K244" s="109">
        <v>0.1</v>
      </c>
      <c r="L244" s="109">
        <v>0.1</v>
      </c>
      <c r="M244" s="109">
        <v>0.1</v>
      </c>
      <c r="N244" s="109">
        <v>0.1</v>
      </c>
      <c r="O244" s="109">
        <v>0.1</v>
      </c>
      <c r="P244" s="109">
        <v>0.1</v>
      </c>
      <c r="Q244" s="110">
        <v>0.1</v>
      </c>
    </row>
    <row r="245" spans="6:17" ht="14.25" x14ac:dyDescent="0.3">
      <c r="F245" s="9"/>
      <c r="G245"/>
      <c r="H245"/>
      <c r="I245"/>
      <c r="J245"/>
      <c r="K245"/>
      <c r="L245"/>
      <c r="M245"/>
      <c r="N245"/>
      <c r="O245"/>
      <c r="P245"/>
      <c r="Q245"/>
    </row>
    <row r="246" spans="6:17" ht="14.25" x14ac:dyDescent="0.3">
      <c r="F246" s="3"/>
      <c r="G246"/>
      <c r="H246"/>
      <c r="I246"/>
      <c r="J246"/>
      <c r="K246"/>
      <c r="L246"/>
      <c r="M246"/>
      <c r="N246"/>
      <c r="O246"/>
      <c r="P246"/>
      <c r="Q246"/>
    </row>
    <row r="250" spans="6:17" ht="13.5" thickBot="1" x14ac:dyDescent="0.25"/>
    <row r="251" spans="6:17" ht="14.25" thickTop="1" thickBot="1" x14ac:dyDescent="0.25">
      <c r="F251" s="111" t="s">
        <v>148</v>
      </c>
      <c r="G251" s="7" t="s">
        <v>10</v>
      </c>
      <c r="H251" s="7" t="s">
        <v>11</v>
      </c>
      <c r="I251" s="7" t="s">
        <v>12</v>
      </c>
      <c r="J251" s="7" t="s">
        <v>13</v>
      </c>
      <c r="K251" s="7" t="s">
        <v>15</v>
      </c>
      <c r="L251" s="7" t="s">
        <v>85</v>
      </c>
      <c r="M251" s="7" t="s">
        <v>86</v>
      </c>
      <c r="N251" s="7" t="s">
        <v>96</v>
      </c>
    </row>
    <row r="252" spans="6:17" ht="15" thickTop="1" x14ac:dyDescent="0.3">
      <c r="F252" s="3"/>
      <c r="G252" s="152"/>
      <c r="H252" s="152"/>
      <c r="I252" s="152"/>
      <c r="J252" s="152"/>
      <c r="K252" s="152"/>
      <c r="L252" s="152"/>
      <c r="M252" s="152"/>
      <c r="N252" s="152"/>
    </row>
    <row r="253" spans="6:17" ht="14.25" x14ac:dyDescent="0.3">
      <c r="F253" s="3" t="s">
        <v>48</v>
      </c>
      <c r="G253" s="152"/>
      <c r="H253" s="152"/>
      <c r="I253" s="152"/>
      <c r="J253" s="152"/>
      <c r="K253" s="152"/>
      <c r="L253" s="152"/>
      <c r="M253" s="152"/>
      <c r="N253" s="152"/>
    </row>
    <row r="254" spans="6:17" ht="14.25" x14ac:dyDescent="0.3">
      <c r="F254" s="3" t="s">
        <v>77</v>
      </c>
      <c r="G254" s="152"/>
      <c r="H254" s="152"/>
      <c r="I254" s="152"/>
      <c r="J254" s="152"/>
      <c r="K254" s="152"/>
      <c r="L254" s="152"/>
      <c r="M254" s="152"/>
      <c r="N254" s="152"/>
    </row>
    <row r="255" spans="6:17" ht="14.25" x14ac:dyDescent="0.3">
      <c r="F255" s="3" t="s">
        <v>78</v>
      </c>
      <c r="G255" s="152"/>
      <c r="H255" s="152"/>
      <c r="I255" s="152"/>
      <c r="J255" s="152"/>
      <c r="K255" s="152"/>
      <c r="L255" s="152"/>
      <c r="M255" s="152"/>
      <c r="N255" s="152"/>
    </row>
    <row r="256" spans="6:17" ht="14.25" x14ac:dyDescent="0.3">
      <c r="F256" s="3"/>
      <c r="G256" s="152"/>
      <c r="H256" s="152"/>
      <c r="I256" s="152"/>
      <c r="J256" s="152"/>
      <c r="K256" s="152"/>
      <c r="L256" s="152"/>
      <c r="M256" s="152"/>
      <c r="N256" s="152"/>
    </row>
    <row r="257" spans="6:17" ht="14.25" x14ac:dyDescent="0.3">
      <c r="F257" s="3" t="s">
        <v>51</v>
      </c>
      <c r="G257" s="152"/>
      <c r="H257" s="152"/>
      <c r="I257" s="152"/>
      <c r="J257" s="152"/>
      <c r="K257" s="152"/>
      <c r="L257" s="152"/>
      <c r="M257" s="152"/>
      <c r="N257" s="152"/>
    </row>
    <row r="258" spans="6:17" ht="14.25" x14ac:dyDescent="0.3">
      <c r="F258" s="3" t="s">
        <v>79</v>
      </c>
      <c r="G258" s="152"/>
      <c r="H258" s="152"/>
      <c r="I258" s="152"/>
      <c r="J258" s="152"/>
      <c r="K258" s="152"/>
      <c r="L258" s="152"/>
      <c r="M258" s="152"/>
      <c r="N258" s="152"/>
    </row>
    <row r="259" spans="6:17" ht="14.25" x14ac:dyDescent="0.3">
      <c r="F259" s="3" t="s">
        <v>80</v>
      </c>
      <c r="G259" s="152"/>
      <c r="H259" s="152"/>
      <c r="I259" s="152"/>
      <c r="J259" s="152"/>
      <c r="K259" s="152"/>
      <c r="L259" s="152"/>
      <c r="M259" s="152"/>
      <c r="N259" s="152"/>
    </row>
    <row r="261" spans="6:17" ht="13.5" thickBot="1" x14ac:dyDescent="0.25"/>
    <row r="262" spans="6:17" ht="14.25" thickTop="1" thickBot="1" x14ac:dyDescent="0.25">
      <c r="F262" s="96" t="s">
        <v>92</v>
      </c>
      <c r="G262" s="7" t="s">
        <v>10</v>
      </c>
      <c r="H262" s="7" t="s">
        <v>11</v>
      </c>
      <c r="I262" s="7" t="s">
        <v>12</v>
      </c>
      <c r="J262" s="7" t="s">
        <v>13</v>
      </c>
      <c r="K262" s="7" t="s">
        <v>15</v>
      </c>
      <c r="L262" s="7" t="s">
        <v>16</v>
      </c>
      <c r="M262" s="7" t="s">
        <v>18</v>
      </c>
      <c r="N262" s="7" t="s">
        <v>85</v>
      </c>
      <c r="O262" s="7" t="s">
        <v>86</v>
      </c>
      <c r="P262" s="7" t="s">
        <v>87</v>
      </c>
      <c r="Q262" s="7" t="s">
        <v>96</v>
      </c>
    </row>
    <row r="263" spans="6:17" ht="14.25" x14ac:dyDescent="0.3">
      <c r="F263" s="87" t="s">
        <v>98</v>
      </c>
      <c r="G263" s="67">
        <v>0.1</v>
      </c>
      <c r="H263" s="67">
        <v>0.1</v>
      </c>
      <c r="I263" s="67">
        <v>0.1</v>
      </c>
      <c r="J263" s="67">
        <v>0.1</v>
      </c>
      <c r="K263" s="67">
        <v>0.1</v>
      </c>
      <c r="L263" s="67">
        <v>0.1</v>
      </c>
      <c r="M263" s="67">
        <v>0.1</v>
      </c>
      <c r="N263" s="67">
        <v>0.1</v>
      </c>
      <c r="O263" s="67">
        <v>0.1</v>
      </c>
      <c r="P263" s="67">
        <v>0.1</v>
      </c>
      <c r="Q263" s="89">
        <v>0.1</v>
      </c>
    </row>
    <row r="264" spans="6:17" ht="14.25" x14ac:dyDescent="0.3">
      <c r="F264" s="29" t="s">
        <v>43</v>
      </c>
      <c r="G264" s="69">
        <v>0.1</v>
      </c>
      <c r="H264" s="69">
        <v>0.1</v>
      </c>
      <c r="I264" s="69">
        <v>0.1</v>
      </c>
      <c r="J264" s="69">
        <v>0.2</v>
      </c>
      <c r="K264" s="69">
        <v>0.1</v>
      </c>
      <c r="L264" s="69">
        <v>0.1</v>
      </c>
      <c r="M264" s="69">
        <v>0.1</v>
      </c>
      <c r="N264" s="69">
        <v>0.2</v>
      </c>
      <c r="O264" s="69">
        <v>0.2</v>
      </c>
      <c r="P264" s="69">
        <v>0.1</v>
      </c>
      <c r="Q264" s="90">
        <v>0.2</v>
      </c>
    </row>
    <row r="265" spans="6:17" ht="14.25" x14ac:dyDescent="0.3">
      <c r="F265" s="29" t="s">
        <v>50</v>
      </c>
      <c r="G265" s="69">
        <v>0.1</v>
      </c>
      <c r="H265" s="69">
        <v>0.1</v>
      </c>
      <c r="I265" s="69">
        <v>0.1</v>
      </c>
      <c r="J265" s="69">
        <v>0.1</v>
      </c>
      <c r="K265" s="69">
        <v>0.1</v>
      </c>
      <c r="L265" s="69">
        <v>0.1</v>
      </c>
      <c r="M265" s="69">
        <v>0.1</v>
      </c>
      <c r="N265" s="69">
        <v>0.1</v>
      </c>
      <c r="O265" s="69">
        <v>0.2</v>
      </c>
      <c r="P265" s="69">
        <v>0.1</v>
      </c>
      <c r="Q265" s="90">
        <v>0.2</v>
      </c>
    </row>
    <row r="266" spans="6:17" ht="15" thickBot="1" x14ac:dyDescent="0.35">
      <c r="F266" s="30" t="s">
        <v>49</v>
      </c>
      <c r="G266" s="77">
        <v>0.1</v>
      </c>
      <c r="H266" s="78">
        <v>0.1</v>
      </c>
      <c r="I266" s="78">
        <v>0.1</v>
      </c>
      <c r="J266" s="78">
        <v>0.1</v>
      </c>
      <c r="K266" s="78">
        <v>0.1</v>
      </c>
      <c r="L266" s="78">
        <v>0.1</v>
      </c>
      <c r="M266" s="78">
        <v>0.1</v>
      </c>
      <c r="N266" s="78">
        <v>0.1</v>
      </c>
      <c r="O266" s="78">
        <v>0.1</v>
      </c>
      <c r="P266" s="78">
        <v>0.1</v>
      </c>
      <c r="Q266" s="79">
        <v>0.1</v>
      </c>
    </row>
    <row r="267" spans="6:17" ht="14.25" x14ac:dyDescent="0.3">
      <c r="F267" s="87" t="s">
        <v>95</v>
      </c>
      <c r="G267" s="67">
        <v>0.2</v>
      </c>
      <c r="H267" s="67">
        <v>0.1</v>
      </c>
      <c r="I267" s="67">
        <v>0.1</v>
      </c>
      <c r="J267" s="67">
        <v>0.2</v>
      </c>
      <c r="K267" s="67">
        <v>0.1</v>
      </c>
      <c r="L267" s="67">
        <v>0.1</v>
      </c>
      <c r="M267" s="67">
        <v>0.1</v>
      </c>
      <c r="N267" s="67">
        <v>0.1</v>
      </c>
      <c r="O267" s="67">
        <v>0.2</v>
      </c>
      <c r="P267" s="67">
        <v>0.1</v>
      </c>
      <c r="Q267" s="89">
        <v>0.2</v>
      </c>
    </row>
    <row r="268" spans="6:17" ht="14.25" x14ac:dyDescent="0.3">
      <c r="F268" s="29" t="s">
        <v>41</v>
      </c>
      <c r="G268" s="69">
        <v>0.1</v>
      </c>
      <c r="H268" s="69">
        <v>0.1</v>
      </c>
      <c r="I268" s="69">
        <v>0.2</v>
      </c>
      <c r="J268" s="69">
        <v>0.2</v>
      </c>
      <c r="K268" s="69">
        <v>0.2</v>
      </c>
      <c r="L268" s="69">
        <v>0.1</v>
      </c>
      <c r="M268" s="69">
        <v>0.1</v>
      </c>
      <c r="N268" s="69">
        <v>0.2</v>
      </c>
      <c r="O268" s="69">
        <v>0.2</v>
      </c>
      <c r="P268" s="69">
        <v>0.1</v>
      </c>
      <c r="Q268" s="90">
        <v>0.2</v>
      </c>
    </row>
    <row r="269" spans="6:17" ht="14.25" x14ac:dyDescent="0.3">
      <c r="F269" s="29" t="s">
        <v>53</v>
      </c>
      <c r="G269" s="69">
        <v>0.2</v>
      </c>
      <c r="H269" s="69">
        <v>0.2</v>
      </c>
      <c r="I269" s="69">
        <v>0.2</v>
      </c>
      <c r="J269" s="69">
        <v>0.2</v>
      </c>
      <c r="K269" s="69">
        <v>0.2</v>
      </c>
      <c r="L269" s="69">
        <v>0.2</v>
      </c>
      <c r="M269" s="69">
        <v>0.2</v>
      </c>
      <c r="N269" s="69">
        <v>0.2</v>
      </c>
      <c r="O269" s="69">
        <v>0.2</v>
      </c>
      <c r="P269" s="69">
        <v>0.2</v>
      </c>
      <c r="Q269" s="90">
        <v>0.2</v>
      </c>
    </row>
    <row r="270" spans="6:17" ht="15" thickBot="1" x14ac:dyDescent="0.35">
      <c r="F270" s="30" t="s">
        <v>52</v>
      </c>
      <c r="G270" s="97">
        <v>0.1</v>
      </c>
      <c r="H270" s="97">
        <v>0.1</v>
      </c>
      <c r="I270" s="97">
        <v>0.1</v>
      </c>
      <c r="J270" s="97">
        <v>0.1</v>
      </c>
      <c r="K270" s="97">
        <v>0.1</v>
      </c>
      <c r="L270" s="97">
        <v>0.1</v>
      </c>
      <c r="M270" s="97">
        <v>0.1</v>
      </c>
      <c r="N270" s="97">
        <v>0.1</v>
      </c>
      <c r="O270" s="97">
        <v>0.1</v>
      </c>
      <c r="P270" s="97">
        <v>0.1</v>
      </c>
      <c r="Q270" s="98">
        <v>0.1</v>
      </c>
    </row>
    <row r="271" spans="6:17" ht="14.25" x14ac:dyDescent="0.3">
      <c r="F271" s="9"/>
      <c r="G271"/>
      <c r="H271"/>
      <c r="I271"/>
      <c r="J271"/>
      <c r="K271"/>
      <c r="L271"/>
      <c r="M271"/>
      <c r="N271"/>
      <c r="O271"/>
      <c r="P271"/>
      <c r="Q271"/>
    </row>
    <row r="272" spans="6:17" ht="14.25" x14ac:dyDescent="0.3">
      <c r="F272" s="3"/>
      <c r="G272"/>
      <c r="H272"/>
      <c r="I272"/>
      <c r="J272"/>
      <c r="K272"/>
      <c r="L272"/>
      <c r="M272"/>
      <c r="N272"/>
      <c r="O272"/>
      <c r="P272"/>
      <c r="Q272"/>
    </row>
    <row r="274" spans="6:17" ht="13.5" thickBot="1" x14ac:dyDescent="0.25"/>
    <row r="275" spans="6:17" ht="13.5" thickBot="1" x14ac:dyDescent="0.25">
      <c r="F275" s="113" t="s">
        <v>100</v>
      </c>
      <c r="G275" s="94" t="s">
        <v>10</v>
      </c>
      <c r="H275" s="94" t="s">
        <v>11</v>
      </c>
      <c r="I275" s="94" t="s">
        <v>12</v>
      </c>
      <c r="J275" s="94" t="s">
        <v>13</v>
      </c>
      <c r="K275" s="94" t="s">
        <v>15</v>
      </c>
      <c r="L275" s="94" t="s">
        <v>16</v>
      </c>
      <c r="M275" s="94" t="s">
        <v>18</v>
      </c>
      <c r="N275" s="94" t="s">
        <v>85</v>
      </c>
      <c r="O275" s="94" t="s">
        <v>86</v>
      </c>
      <c r="P275" s="94" t="s">
        <v>87</v>
      </c>
      <c r="Q275" s="95" t="s">
        <v>96</v>
      </c>
    </row>
    <row r="276" spans="6:17" ht="14.25" x14ac:dyDescent="0.3">
      <c r="F276" s="87" t="s">
        <v>97</v>
      </c>
      <c r="G276" s="67">
        <v>0.1</v>
      </c>
      <c r="H276" s="67">
        <v>0.1</v>
      </c>
      <c r="I276" s="67">
        <v>0.1</v>
      </c>
      <c r="J276" s="67">
        <v>0.1</v>
      </c>
      <c r="K276" s="67">
        <v>0.1</v>
      </c>
      <c r="L276" s="67">
        <v>0.1</v>
      </c>
      <c r="M276" s="67">
        <v>0.1</v>
      </c>
      <c r="N276" s="67">
        <v>0.1</v>
      </c>
      <c r="O276" s="67">
        <v>0.1</v>
      </c>
      <c r="P276" s="67">
        <v>0.1</v>
      </c>
      <c r="Q276" s="89">
        <v>0.1</v>
      </c>
    </row>
    <row r="277" spans="6:17" ht="14.25" x14ac:dyDescent="0.3">
      <c r="F277" s="29" t="s">
        <v>43</v>
      </c>
      <c r="G277" s="69">
        <v>0.1</v>
      </c>
      <c r="H277" s="69">
        <v>0.1</v>
      </c>
      <c r="I277" s="69">
        <v>0.1</v>
      </c>
      <c r="J277" s="69">
        <v>0.1</v>
      </c>
      <c r="K277" s="69">
        <v>0.1</v>
      </c>
      <c r="L277" s="69">
        <v>0.1</v>
      </c>
      <c r="M277" s="69">
        <v>0.1</v>
      </c>
      <c r="N277" s="69">
        <v>0.1</v>
      </c>
      <c r="O277" s="69">
        <v>0.1</v>
      </c>
      <c r="P277" s="69">
        <v>0.1</v>
      </c>
      <c r="Q277" s="90">
        <v>0.1</v>
      </c>
    </row>
    <row r="278" spans="6:17" ht="14.25" x14ac:dyDescent="0.3">
      <c r="F278" s="29" t="s">
        <v>49</v>
      </c>
      <c r="G278" s="69">
        <v>0.1</v>
      </c>
      <c r="H278" s="69">
        <v>0.1</v>
      </c>
      <c r="I278" s="69">
        <v>0.1</v>
      </c>
      <c r="J278" s="69">
        <v>0.1</v>
      </c>
      <c r="K278" s="69">
        <v>0.1</v>
      </c>
      <c r="L278" s="69">
        <v>0.1</v>
      </c>
      <c r="M278" s="69">
        <v>0.1</v>
      </c>
      <c r="N278" s="69">
        <v>0.1</v>
      </c>
      <c r="O278" s="69">
        <v>0.1</v>
      </c>
      <c r="P278" s="69">
        <v>0.1</v>
      </c>
      <c r="Q278" s="90">
        <v>0.1</v>
      </c>
    </row>
    <row r="279" spans="6:17" ht="15" thickBot="1" x14ac:dyDescent="0.35">
      <c r="F279" s="30" t="s">
        <v>50</v>
      </c>
      <c r="G279" s="77">
        <v>0.1</v>
      </c>
      <c r="H279" s="77">
        <v>0.1</v>
      </c>
      <c r="I279" s="77">
        <v>0.1</v>
      </c>
      <c r="J279" s="77">
        <v>0.1</v>
      </c>
      <c r="K279" s="77">
        <v>0.1</v>
      </c>
      <c r="L279" s="77">
        <v>0.1</v>
      </c>
      <c r="M279" s="77">
        <v>0.1</v>
      </c>
      <c r="N279" s="77">
        <v>0.1</v>
      </c>
      <c r="O279" s="77">
        <v>0.1</v>
      </c>
      <c r="P279" s="77">
        <v>0.1</v>
      </c>
      <c r="Q279" s="91">
        <v>0.1</v>
      </c>
    </row>
    <row r="280" spans="6:17" ht="14.25" x14ac:dyDescent="0.3">
      <c r="F280" s="112" t="s">
        <v>45</v>
      </c>
      <c r="G280" s="69">
        <v>0.1</v>
      </c>
      <c r="H280" s="69">
        <v>0.1</v>
      </c>
      <c r="I280" s="69">
        <v>0.1</v>
      </c>
      <c r="J280" s="69">
        <v>0.1</v>
      </c>
      <c r="K280" s="69">
        <v>0.1</v>
      </c>
      <c r="L280" s="69">
        <v>0.1</v>
      </c>
      <c r="M280" s="69">
        <v>0.1</v>
      </c>
      <c r="N280" s="69">
        <v>0.1</v>
      </c>
      <c r="O280" s="69">
        <v>0.1</v>
      </c>
      <c r="P280" s="69">
        <v>0.1</v>
      </c>
      <c r="Q280" s="90">
        <v>0.1</v>
      </c>
    </row>
    <row r="281" spans="6:17" ht="14.25" x14ac:dyDescent="0.3">
      <c r="F281" s="29" t="s">
        <v>41</v>
      </c>
      <c r="G281" s="69">
        <v>0.1</v>
      </c>
      <c r="H281" s="69">
        <v>0.1</v>
      </c>
      <c r="I281" s="69">
        <v>0.1</v>
      </c>
      <c r="J281" s="69">
        <v>0.1</v>
      </c>
      <c r="K281" s="69">
        <v>0.1</v>
      </c>
      <c r="L281" s="69">
        <v>0.1</v>
      </c>
      <c r="M281" s="69">
        <v>0.1</v>
      </c>
      <c r="N281" s="69">
        <v>0.1</v>
      </c>
      <c r="O281" s="69">
        <v>0.1</v>
      </c>
      <c r="P281" s="69">
        <v>0.1</v>
      </c>
      <c r="Q281" s="90">
        <v>0.1</v>
      </c>
    </row>
    <row r="282" spans="6:17" ht="14.25" x14ac:dyDescent="0.3">
      <c r="F282" s="29" t="s">
        <v>52</v>
      </c>
      <c r="G282" s="69">
        <v>0.1</v>
      </c>
      <c r="H282" s="69">
        <v>0.1</v>
      </c>
      <c r="I282" s="69">
        <v>0.1</v>
      </c>
      <c r="J282" s="69">
        <v>0.1</v>
      </c>
      <c r="K282" s="69">
        <v>0.1</v>
      </c>
      <c r="L282" s="69">
        <v>0.1</v>
      </c>
      <c r="M282" s="69">
        <v>0.1</v>
      </c>
      <c r="N282" s="69">
        <v>0.1</v>
      </c>
      <c r="O282" s="69">
        <v>0.1</v>
      </c>
      <c r="P282" s="69">
        <v>0.1</v>
      </c>
      <c r="Q282" s="90">
        <v>0.1</v>
      </c>
    </row>
    <row r="283" spans="6:17" ht="15" thickBot="1" x14ac:dyDescent="0.35">
      <c r="F283" s="30" t="s">
        <v>53</v>
      </c>
      <c r="G283" s="77">
        <v>0.1</v>
      </c>
      <c r="H283" s="77">
        <v>0.1</v>
      </c>
      <c r="I283" s="77">
        <v>0.1</v>
      </c>
      <c r="J283" s="77">
        <v>0.1</v>
      </c>
      <c r="K283" s="77">
        <v>0.1</v>
      </c>
      <c r="L283" s="77">
        <v>0.1</v>
      </c>
      <c r="M283" s="77">
        <v>0.1</v>
      </c>
      <c r="N283" s="77">
        <v>0.1</v>
      </c>
      <c r="O283" s="77">
        <v>0.1</v>
      </c>
      <c r="P283" s="77">
        <v>0.1</v>
      </c>
      <c r="Q283" s="91">
        <v>0.1</v>
      </c>
    </row>
    <row r="284" spans="6:17" ht="14.25" x14ac:dyDescent="0.3">
      <c r="F284" s="9"/>
      <c r="G284"/>
      <c r="H284"/>
      <c r="I284"/>
      <c r="J284"/>
      <c r="K284"/>
      <c r="L284"/>
      <c r="M284"/>
      <c r="N284"/>
      <c r="O284"/>
      <c r="P284"/>
      <c r="Q284"/>
    </row>
    <row r="285" spans="6:17" ht="14.25" x14ac:dyDescent="0.3">
      <c r="F285" s="3"/>
      <c r="G285"/>
      <c r="H285"/>
      <c r="I285"/>
      <c r="J285"/>
      <c r="K285"/>
      <c r="L285"/>
      <c r="M285"/>
      <c r="N285"/>
      <c r="O285"/>
      <c r="P285"/>
      <c r="Q285"/>
    </row>
  </sheetData>
  <phoneticPr fontId="4" type="noConversion"/>
  <pageMargins left="0.75" right="0.75" top="1" bottom="1" header="0.5" footer="0.5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D28" sqref="D28"/>
    </sheetView>
  </sheetViews>
  <sheetFormatPr defaultRowHeight="12.75" x14ac:dyDescent="0.2"/>
  <cols>
    <col min="1" max="1" width="11.140625" customWidth="1"/>
    <col min="2" max="2" width="10.85546875" bestFit="1" customWidth="1"/>
  </cols>
  <sheetData>
    <row r="1" spans="1:2" x14ac:dyDescent="0.2">
      <c r="A1" s="24">
        <v>42125</v>
      </c>
      <c r="B1" s="26" t="s">
        <v>111</v>
      </c>
    </row>
    <row r="2" spans="1:2" x14ac:dyDescent="0.2">
      <c r="A2" s="24">
        <v>42126</v>
      </c>
      <c r="B2" s="26" t="s">
        <v>112</v>
      </c>
    </row>
    <row r="3" spans="1:2" x14ac:dyDescent="0.2">
      <c r="A3" s="24">
        <v>42127</v>
      </c>
      <c r="B3" s="26" t="s">
        <v>113</v>
      </c>
    </row>
    <row r="4" spans="1:2" x14ac:dyDescent="0.2">
      <c r="A4" s="24">
        <v>42128</v>
      </c>
      <c r="B4" s="26" t="s">
        <v>114</v>
      </c>
    </row>
    <row r="5" spans="1:2" x14ac:dyDescent="0.2">
      <c r="A5" s="24">
        <v>42129</v>
      </c>
      <c r="B5" s="26" t="s">
        <v>108</v>
      </c>
    </row>
    <row r="6" spans="1:2" x14ac:dyDescent="0.2">
      <c r="A6" s="24">
        <v>42130</v>
      </c>
      <c r="B6" s="26" t="s">
        <v>109</v>
      </c>
    </row>
    <row r="7" spans="1:2" x14ac:dyDescent="0.2">
      <c r="A7" s="24">
        <v>42131</v>
      </c>
      <c r="B7" s="26" t="s">
        <v>110</v>
      </c>
    </row>
    <row r="8" spans="1:2" x14ac:dyDescent="0.2">
      <c r="A8" s="24">
        <v>42132</v>
      </c>
      <c r="B8" s="26" t="s">
        <v>111</v>
      </c>
    </row>
    <row r="9" spans="1:2" x14ac:dyDescent="0.2">
      <c r="A9" s="24">
        <v>42133</v>
      </c>
      <c r="B9" s="26" t="s">
        <v>112</v>
      </c>
    </row>
    <row r="10" spans="1:2" x14ac:dyDescent="0.2">
      <c r="A10" s="24">
        <v>42134</v>
      </c>
      <c r="B10" s="26" t="s">
        <v>113</v>
      </c>
    </row>
    <row r="11" spans="1:2" x14ac:dyDescent="0.2">
      <c r="A11" s="24">
        <v>42135</v>
      </c>
      <c r="B11" s="26" t="s">
        <v>114</v>
      </c>
    </row>
    <row r="12" spans="1:2" x14ac:dyDescent="0.2">
      <c r="A12" s="24">
        <v>42136</v>
      </c>
      <c r="B12" s="26" t="s">
        <v>108</v>
      </c>
    </row>
    <row r="13" spans="1:2" x14ac:dyDescent="0.2">
      <c r="A13" s="24">
        <v>42137</v>
      </c>
      <c r="B13" s="26" t="s">
        <v>109</v>
      </c>
    </row>
    <row r="14" spans="1:2" x14ac:dyDescent="0.2">
      <c r="A14" s="24">
        <v>42138</v>
      </c>
      <c r="B14" s="26" t="s">
        <v>110</v>
      </c>
    </row>
    <row r="15" spans="1:2" x14ac:dyDescent="0.2">
      <c r="A15" s="24">
        <v>42139</v>
      </c>
      <c r="B15" s="26" t="s">
        <v>111</v>
      </c>
    </row>
    <row r="16" spans="1:2" x14ac:dyDescent="0.2">
      <c r="A16" s="24">
        <v>42140</v>
      </c>
      <c r="B16" s="26" t="s">
        <v>112</v>
      </c>
    </row>
    <row r="17" spans="1:2" x14ac:dyDescent="0.2">
      <c r="A17" s="24">
        <v>42141</v>
      </c>
      <c r="B17" s="26" t="s">
        <v>113</v>
      </c>
    </row>
    <row r="18" spans="1:2" x14ac:dyDescent="0.2">
      <c r="A18" s="24">
        <v>42142</v>
      </c>
      <c r="B18" s="26" t="s">
        <v>114</v>
      </c>
    </row>
    <row r="19" spans="1:2" x14ac:dyDescent="0.2">
      <c r="A19" s="24">
        <v>42143</v>
      </c>
      <c r="B19" s="26" t="s">
        <v>108</v>
      </c>
    </row>
    <row r="20" spans="1:2" x14ac:dyDescent="0.2">
      <c r="A20" s="24">
        <v>42144</v>
      </c>
      <c r="B20" s="26" t="s">
        <v>109</v>
      </c>
    </row>
    <row r="21" spans="1:2" x14ac:dyDescent="0.2">
      <c r="A21" s="24">
        <v>42145</v>
      </c>
      <c r="B21" s="26" t="s">
        <v>110</v>
      </c>
    </row>
    <row r="22" spans="1:2" x14ac:dyDescent="0.2">
      <c r="A22" s="24">
        <v>42146</v>
      </c>
      <c r="B22" s="26" t="s">
        <v>111</v>
      </c>
    </row>
    <row r="23" spans="1:2" x14ac:dyDescent="0.2">
      <c r="A23" s="24">
        <v>42147</v>
      </c>
      <c r="B23" s="26" t="s">
        <v>112</v>
      </c>
    </row>
    <row r="24" spans="1:2" x14ac:dyDescent="0.2">
      <c r="A24" s="24">
        <v>42148</v>
      </c>
      <c r="B24" s="26" t="s">
        <v>113</v>
      </c>
    </row>
    <row r="25" spans="1:2" x14ac:dyDescent="0.2">
      <c r="A25" s="24">
        <v>42149</v>
      </c>
      <c r="B25" s="26" t="s">
        <v>114</v>
      </c>
    </row>
    <row r="26" spans="1:2" x14ac:dyDescent="0.2">
      <c r="A26" s="24">
        <v>42150</v>
      </c>
      <c r="B26" s="26" t="s">
        <v>108</v>
      </c>
    </row>
    <row r="27" spans="1:2" x14ac:dyDescent="0.2">
      <c r="A27" s="24">
        <v>42151</v>
      </c>
      <c r="B27" s="26" t="s">
        <v>109</v>
      </c>
    </row>
    <row r="28" spans="1:2" x14ac:dyDescent="0.2">
      <c r="A28" s="24">
        <v>42152</v>
      </c>
      <c r="B28" s="26" t="s">
        <v>110</v>
      </c>
    </row>
    <row r="29" spans="1:2" x14ac:dyDescent="0.2">
      <c r="A29" s="24">
        <v>42153</v>
      </c>
      <c r="B29" s="26" t="s">
        <v>111</v>
      </c>
    </row>
    <row r="30" spans="1:2" x14ac:dyDescent="0.2">
      <c r="A30" s="24">
        <v>42154</v>
      </c>
      <c r="B30" s="26" t="s">
        <v>112</v>
      </c>
    </row>
    <row r="31" spans="1:2" x14ac:dyDescent="0.2">
      <c r="A31" s="24">
        <v>42155</v>
      </c>
      <c r="B31" s="26" t="s">
        <v>113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MzJYukvLh+U7tbT6VccOMk7Gs/IpsLESsWPI1O/uU1U=</DigestValue>
    </Reference>
    <Reference Type="http://www.w3.org/2000/09/xmldsig#Object" URI="#idOfficeObject">
      <DigestMethod Algorithm="http://www.w3.org/2001/04/xmlenc#sha256"/>
      <DigestValue>0hOL/3A2o8BrbvznyvmnaK/9PEE/e+8upTK66tjw0ow=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TzkIDx2OYfLMbNdVTL+nKM/LQsUgzeuDb+DZqM0K+Lg=</DigestValue>
    </Reference>
    <Reference Type="http://www.w3.org/2000/09/xmldsig#Object" URI="#idValidSigLnImg">
      <DigestMethod Algorithm="http://www.w3.org/2001/04/xmlenc#sha256"/>
      <DigestValue>IO499RPbj0HpfDNGZfVV+eLf4HLdmjok5BE5v6vrjS8=</DigestValue>
    </Reference>
    <Reference Type="http://www.w3.org/2000/09/xmldsig#Object" URI="#idInvalidSigLnImg">
      <DigestMethod Algorithm="http://www.w3.org/2001/04/xmlenc#sha256"/>
      <DigestValue>52p+GgbK7oBZWFRwKcc5HJiL+NHkPcMdzpbvYIsqZs0=</DigestValue>
    </Reference>
  </SignedInfo>
  <SignatureValue>jiSDofeh7EWYrw9OwGpkLF0GslKc6DpF21aTD018LzRirETnjyUKb6KoQfUjBAoMAbN9XW8MVv1K
woL4RfRfXLUiXm0JgCYUwGkeB7OtAYQ7OOq7HCBslaDAJrIxHe3gsxsufR12Qka3Q/MGhzgeKFiR
WRF0302pMM+dtGLP64ZrcAszVxrNWBGg2Tz7HW9dHkSIDx4DotUQ0GgjBmeBWALsdTbL73KL4Coc
sSiPGpBJGXI8KWfhbPQtglyoINeVCvwflTMFg85ZhRI0kZJBlU0qg5Zif/IksKI8+ptq95V0m2L+
ornxzq1ddDvNUq41aUTkpSlNvqEXbFDy0gfUfg==</SignatureValue>
  <KeyInfo>
    <X509Data>
      <X509Certificate>MIIG4TCCBMmgAwIBAgIEI8XHpjANBgkqhkiG9w0BAQsFADB4MQswCQYDVQQGEwJCRzEYMBYGA1UEYRMPTlRSQkctMjAxMjMwNDI2MRIwEAYDVQQKEwlCT1JJQ0EgQUQxEDAOBgNVBAsTB0ItVHJ1c3QxKTAnBgNVBAMTIEItVHJ1c3QgT3BlcmF0aW9uYWwgUXVhbGlmaWVkIENBMB4XDTIwMDMyMDAwMDAwMFoXDTIxMDMyMDAwMDAwMFowgY4xHzAdBgkqhkiG9w0BCQEWEGplZ2xvdkBnbWFpbC5jb20xDzANBgNVBAQTBkplZ2xvdjERMA8GA1UEKhMIVmxhZGltaXIxGTAXBgNVBAUTEFBOT0JHLTU5MDQyMjg1MDAxHzAdBgNVBAMTFlZsYWRpbWlyIEl2YW5vdiBKZWdsb3YxCzAJBgNVBAYTAkJHMIIBIjANBgkqhkiG9w0BAQEFAAOCAQ8AMIIBCgKCAQEAvq8BzDDbxQWyQ7DcWbD1y11zLXVapm2uqvwya9WaZfTc9rmjW+ewDsf0Qn/1JqTPEP/PWgZOA+8bobjCYux0rrFO5BjzhbpZkZ2ptPC1jH78T9EjVcFzjzkroZfl0rmrh0hs5nNAZIhajnstpGppWLvFMC+M02NFOAbj7YF5jiutyBJxTbm6/a9Zrxf5OiCpbebgoALkFSc4DuhE39G+S8dd4cLNp1VxlzyHiWBK9UAjVd4Bab1XZ5EjxHqNvIkims7hbaF2l+eBhzsp26LSSjFr2TWCWcBsHOuT0G0usKg2AJusqAz5LkRQlI5uVHLxx8esyZBEeK919RJHXcPQ7QIDAQABo4ICWjCCAlYwHQYDVR0OBBYEFNHMmYWVaOBGZNmcxmeTJMC1Drf/MB8GA1UdIwQYMBaAFCfPCEME8MWDN2eBF038BebbZYuwMCEGA1UdEgQaMBiGFmh0dHA6Ly93d3cuYi10cnVzdC5vcmcwCQYDVR0TBAIwADBhBgNVHSAEWjBYMEEGCysGAQQB+3YBBgEBMDIwMAYIKwYBBQUHAgEWJGh0dHA6Ly93d3cuYi10cnVzdC5vcmcvZG9jdW1lbnRzL2NwczAIBgYEAIswAQEwCQYHBACL7EABAjAOBgNVHQ8BAf8EBAMCBeAwHQYDVR0lBBYwFAYIKwYBBQUHAwIGCCsGAQUFBwMEMEwGA1UdHwRFMEMwQaA/oD2GO2h0dHA6Ly9jcmwuYi10cnVzdC5vcmcvcmVwb3NpdG9yeS9CLVRydXN0T3BlcmF0aW9uYWxRQ0EuY3JsMHsGCCsGAQUFBwEBBG8wbTAjBggrBgEFBQcwAYYXaHR0cDovL29jc3AuYi10cnVzdC5vcmcwRgYIKwYBBQUHMAKGOmh0dHA6Ly9jYS5iLXRydXN0Lm9yZy9yZXBvc2l0b3J5L0ItVHJ1c3RPcGVyYXRpb25hbFFDQS5jZXIwgYgGCCsGAQUFBwEDBHwwejAVBggrBgEFBQcLAjAJBgcEAIvsSQEBMAgGBgQAjkYBATAIBgYEAI5GAQQwOAYGBACORgEFMC4wLBYmaHR0cHM6Ly93d3cuYi10cnVzdC5vcmcvcGRzL3Bkc19lbi5wZGYTAmVuMBMGBgQAjkYBBjAJBgcEAI5GAQYBMA0GCSqGSIb3DQEBCwUAA4ICAQBjURVL8Bt/Y7ND+TZDt7pR9Cz4gGiEAnM1PX/sXKQn0WfhU9bni9cpScirB1V/32nBb4RZQ04KHarQflOWlre52n17zzuZtHM8niBbLpxwt5S2c6AqFnytYWn2NkylPZRFh9qSWyUnTLlFTar5E4HEX3UWsm+SeANsMUC2YIoW9aStAGIeTYVGYCWcFqIvTtUBPiwLP/6n029m9HHRSvplc2Z02YtJgqR5J1g4o2TlaaZGA0KB0t2RG3/ej5gAOaSk5KD5MKguyhOFbc1PcTWJ5FHNsdfkxBHFTgLmXu7JGvAHAIHDT5Fc5+juaXK7D5FDXnLTYls5RrlRmwgN4GN9ZskUgOgbwcdGwdHyrshG9FBGUmOFvtuog/h/cqGhUnHRMAVwbNu9IPUyGmVWV9BGIhM/yBd8htFomKzLA/pPDTY8l2prVnZ4zd2nzQcMMiLo7ySvu37ctR1iDZhYh5uovhmNuUyJBYHMuF/Ll7vEoqk+trXfUaetdokG3JyuOTuXKDcwr7wnRtX1o3As6djbxHihGJz1xBGEZT4BlJkQBamFgN3/ljiWrM31iiNdFr7JD/k4NE5ydzT0X04iXYXZIz9G3uKzB380F9fT8W5SjhwVdh3NLCNVBumTixQ1A02VCxyOO0h0377pVP4jS8JY8bNv7UMux7ekSwgWcJnHY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elrW9RJE5N+3GO/yroTXysfqa5TpI/64gyIe71oRl2E=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8EGnVbSB0FCHbHONC8LEG3DkE3ZUKkv5CB1J2HDrAy0=</DigestValue>
      </Reference>
      <Reference URI="/xl/drawings/vmlDrawing1.vml?ContentType=application/vnd.openxmlformats-officedocument.vmlDrawing">
        <DigestMethod Algorithm="http://www.w3.org/2001/04/xmlenc#sha256"/>
        <DigestValue>3LYQ8RKqGsoQG0SBejpuFkpVkPiBzMnDmmQUCVbGwOo=</DigestValue>
      </Reference>
      <Reference URI="/xl/media/image1.emf?ContentType=image/x-emf">
        <DigestMethod Algorithm="http://www.w3.org/2001/04/xmlenc#sha256"/>
        <DigestValue>1kqXxxolPAwm/rs1v7KzTrrFYGpZARbU2OA/DRmCJv8=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bgLdAw864aIYswfNVuCeSOVksL7gZtlNKd1FhTIzpis=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TxE8OJak0pHkI2BOv8vXaCMrMtCmTbS9LMqwZmZ0PEI=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TxE8OJak0pHkI2BOv8vXaCMrMtCmTbS9LMqwZmZ0PEI=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SKnkeHds+1nJYw6aegUcY8kcKIySnpL/JP+7iaIr+UY=</DigestValue>
      </Reference>
      <Reference URI="/xl/sharedStrings.xml?ContentType=application/vnd.openxmlformats-officedocument.spreadsheetml.sharedStrings+xml">
        <DigestMethod Algorithm="http://www.w3.org/2001/04/xmlenc#sha256"/>
        <DigestValue>1sOOqHLkPUeuvW1Z7J1XtGYpRYBSJQOlDhkp/SdKTww=</DigestValue>
      </Reference>
      <Reference URI="/xl/styles.xml?ContentType=application/vnd.openxmlformats-officedocument.spreadsheetml.styles+xml">
        <DigestMethod Algorithm="http://www.w3.org/2001/04/xmlenc#sha256"/>
        <DigestValue>I/nkt/HepGcMKfLqgRr5ppNgNFjosD4h2zwzOYVei8M=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P7a3PqbyWEccxIq+SAtUalL7VcTJsa9sdD5A8Os+fq8=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PuEniog20HoIbFAIps2zsmYgmS5aLQboJfHPDaNqpo4=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Ex2iR9Yf4jxclz6IMuU8l3LlD3S8mEA56nT4EAGS7IQ=</DigestValue>
      </Reference>
      <Reference URI="/xl/worksheets/sheet1.xml?ContentType=application/vnd.openxmlformats-officedocument.spreadsheetml.worksheet+xml">
        <DigestMethod Algorithm="http://www.w3.org/2001/04/xmlenc#sha256"/>
        <DigestValue>wutjwlHmN0hZCsn0ZHKraTnEWmcC2yzehXEsKXmzk00=</DigestValue>
      </Reference>
      <Reference URI="/xl/worksheets/sheet2.xml?ContentType=application/vnd.openxmlformats-officedocument.spreadsheetml.worksheet+xml">
        <DigestMethod Algorithm="http://www.w3.org/2001/04/xmlenc#sha256"/>
        <DigestValue>fv/TjmAbbozZtOKPMeD0m8O9fmh1RwkegHUBcOXe/xg=</DigestValue>
      </Reference>
      <Reference URI="/xl/worksheets/sheet3.xml?ContentType=application/vnd.openxmlformats-officedocument.spreadsheetml.worksheet+xml">
        <DigestMethod Algorithm="http://www.w3.org/2001/04/xmlenc#sha256"/>
        <DigestValue>x6jIHtKMlCnCGbM1yBBtbhV2na4ha3uWlm1DA3mqS+0=</DigestValue>
      </Reference>
      <Reference URI="/xl/worksheets/sheet4.xml?ContentType=application/vnd.openxmlformats-officedocument.spreadsheetml.worksheet+xml">
        <DigestMethod Algorithm="http://www.w3.org/2001/04/xmlenc#sha256"/>
        <DigestValue>PYrI247ViS1x7l+vzX2F4afycD1uZo6cPFViWym/l18=</DigestValue>
      </Reference>
      <Reference URI="/xl/worksheets/sheet5.xml?ContentType=application/vnd.openxmlformats-officedocument.spreadsheetml.worksheet+xml">
        <DigestMethod Algorithm="http://www.w3.org/2001/04/xmlenc#sha256"/>
        <DigestValue>q6W+nT0SKNNT9duE4fz2/FHlFAk3XnxQB5y8mK+XCZk=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2020-07-01T06:06:33Z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{313648F7-E5B9-4F39-800F-7F8B85EFB996}</SetupID>
          <SignatureText/>
          <SignatureImage>AQAAAGwAAAAAAAAAAAAAAC8AAAAoAAAAAAAAAAAAAADMAwAAQAMAACBFTUYAAAEAcBAAAAwAAAABAAAAAAAAAAAAAAAAAAAAVgUAAAADAAAVAQAAnAAAAAAAAAAAAAAAAAAAAAg6BABgYQIARgAAACwAAAAgAAAARU1GKwFAAQAcAAAAEAAAAAIQwNsBAAAAYAAAAGAAAABGAAAAoAYAAJQGAABFTUYrIkAEAAwAAAAAAAAAHkAJAAwAAAAAAAAAJEABAAwAAAAAAAAAMEACABAAAAAEAAAAAACAPyFABwAMAAAAAAAAAAhAAAXsBQAA4AUAAAIQwNsBAAAAAAAAAAAAAAAAAAAAAAAAAAEAAAD/2P/gABBKRklGAAEBAQBgAGAAAP/bAEMAAgEBAgEBAgICAgICAgIDBQMDAwMDBgQEAwUHBgcHBwYHBwgJCwkICAoIBwcKDQoKCwwMDAwHCQ4PDQwOCwwMDP/bAEMBAgICAwMDBgMDBgwIBwgMDAwMDAwMDAwMDAwMDAwMDAwMDAwMDAwMDAwMDAwMDAwMDAwMDAwMDAwMDAwMDAwMDP/AABEIACkAM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38r5v/AOCmH/BVP4R/8Eofg1ZeL/ilqOoPJrV39j0XQNHijudZ1xwU8428MkkaeXCjh5JJHRFBRdxkliR/YP2hfjXpf7NfwC8cfEXXbfULvRPAPh+/8SahBYRo91Nb2dtJcSpErsiGQpGwUM6gkjLAc1/En+3T+3T8R/8Agov+0drPxQ+KGs/2r4g1XENvbwq0dhotmrMYrGziLN5VvHubC5LMzPI7PLJJIwB+p/xr/wCD3D40a74qt5fh18HPhh4V0RbRUntPEl1fa/dSXG9y0izwSWSLGUMYEZiYgqx3kMFXv/2Q/wDg9w1WDUYbH49/BzT7q0mu5nm1rwBdPBJZ2/kDyY1069kcTSGcENIb2IBJAQhaPEn4I0UAf3mfAH4/eDf2pfg14e+IPw+8Q6f4q8G+KrQXmmanZsTHcJkqwKsA8ciOrI8bhXjdHR1V1ZR2FfyZf8Gx3/BVPxl+xH+3n4O+Fsuo6hqHwn+M/iC20LVNCEQuFtNUu9trZahbBpEEMgnNvHO4JD24bMcjxW/l/wBZtAHwB/wdHf8AKCj45/8AcA/9SDTK/kCr+8z9oX4KaX+0p8AvHHw612fULTRPH/h+/wDDeoT2Dol1Db3ltJbyvEzq6CQJIxUsjAEDKkcV/En+3T+wt8R/+CdH7R2s/C/4oaN/ZXiDSsTW9xCWksNas2ZhFfWcpVfNt5NrYbAZWV43VJY5I1APH6KKKACv7/K/ki/4Nhf+CbGu/t0f8FHPDfjXP2TwF8BtV0/xZr95Hexw3JvEeSbS7WKNkcyebdWu6T5VUQQTjzY5GhD/ANbtABXzf/wUw/4JWfCP/gq98GrLwh8UtO1BJNFu/tui6/o8sdtrOhuSnnC3mkjkTy5kQJJHIjowCNtEkUTp9IUUAfzZfGv/AIMj/jRoXiq3i+HXxj+GHirRGtFee78SWt9oF1Hcb3DRrBBHeo0YQRkSGVSSzDYAoZu//ZD/AODI/VZ9Rhvvj38Y9PtbSG7mSbRfAFq88l5b+QPJkXUb2NBDIJyS0ZspQUjADhpMx/0HUUAef/s0fsq/Dj9jf4WWngr4XeC/D/gfwzabG+x6VarF9qlWGOH7RcSf6y4uGjhiV55meWTYC7sea9AoooA//9kAAAAIQAEIJAAAABgAAAACEMDbAQAAAAMAAAAAAAAAAAAAAAAAAAAbQAAAQAAAADQAAAABAAAAAgAAAAAAAL8AAAC/AABAQgAAJEIDAAAAAAAAswAAALP//z9CAAAAswAAALP//yNCIQAAAAgAAABiAAAADAAAAAEAAAAVAAAADAAAAAQAAAAVAAAADAAAAAQAAABRAAAAbAgAAAAAAAAAAAAALwAAACgAAAAAAAAAAAAAAAAAAAAAAAAAMAAAACkAAABQAAAAbAAAALwAAACwBwAAAAAAACAAzAAwAAAAKQAAACgAAAAwAAAAKQAAAAEACAAAAAAAAAAAAAAAAAAAAAAAEQAAAAAAAAAAAAAA////AP7+/gD8/PwA+/v7AP39/QD39/cA+vr6APn5+QAGBgYAAQEBAAMDAwAEBAQAAgICAPb29gAFBQUABwcHAAEBAQEBAQEBAQEBAQEBAQEBAQEBAQEBAQEBAQEBAQEBAQEBAQEBAQEBAQEBAQEBAQEBAQEBAQEBAgIBAQIBAQQCAQEBAQEBBAECAQEBAQMBAgECAQEBAQIBAQEBAQEBAQEBAQEBAQEBAgEDAgUCAQEBBgEBBQECAQUBAQUBAwEEAQEBAQEFAgEBAQEBAQEBAQEBAQEBAQEBAQcBAQEBAwIFAQEEAQEBBAEDAwEBAQUBAQECAgIEAQUBAQEBAQEBAQEBAQEBAQEBAgEBAwEEAQEFAQcJAAoKCwAACQICAQUCBQUDAQEBAQEBAQEBAQEBAQEBAQEBAQEBAgEEAQMBBAELAAwACgAAAAAKAAsAAAEBAQEBBQEFAQMBAQEBAQEBAQEBAQEBAQEBAQEEAgEBAAAAAA0KAAoACg0AAAsAAAoAAQQBAQMBAQEBAQEBAQEBAQEBAQEBAQEBAQQBAQYNDQALAAoAAAALCgAKAAoAAAANAAEBAQEBBAEBAQEBAQEBAQEBAQEBAQEBAQEFAQ8AAAoADwAKCgAAAAoAAAAADwANDwAAAQUCAQIBAQEBAQEBAQIBAQEBAwEBAQEBDQANCgAAAAAAAAAAAAAAAAAAAAAACgoAAAIBAQEBAQEBAQEBAQEBAQQBAgECAQMADAAADAAAAAAAAAAAAAAAAAAAAAAAAAAAAAECAgEBAQEBAQEBAQEHAwECAwIBAg0JAAsLAA8AAAAAAAAAAAAAAAAAAAAAAA0KDAABBQMBAQEBAQEBAQMBAQECAQUCDQAAAAAACwAAAAAAAAAAAAAAAAAAAAAAAAAAAA0AAQEBAQEBAQEBAQEBAwgBAwECAAwKCQAAAAAAAAAAAAAAAAAAAAAAAAAACgsADQAAAQMBAQEBAQEBAQMBAQEBAQUAAAAAAA0AAA0AAAAAAAAAAAAAAAAAAAAAAAoACwwADQIBAQEBAQEBAQEEAQMEAQEMCg0NAAANAAAAAAAAAAAAAAAAAAAAAAAADQANAAANCwEBAQEBAQEBAQEBAwEBBQEAAAALAA0AAAoAAAAAAAAAAAAAAAAAAAAAAAoADQoAAAI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BQEBAgEAAAALAA0AAAoAAAAAAAAAAAAAAAAAAAAAAAANAAAKAAEBAQEBAQEBAQEHAQQHAgELCg0KAAANAAAAAAAAAAAAAAAAAAAAAAAADQAAAAsAAAEBAQEBAQEBAQMBAQEBAQMAAAAAAA0ACg0AAAAAAAAAAAAAAAAAAAAAAAwAAAsKCwUBAQEBAQEBAQEBAwcBAwECAAwKCQAAAAoAAAAAAAAAAAAAAAAAAAAAAA8KDAAAAgEBAQEBAQEBAQMBAQEFAQUCDQAAAAAADQAAAAAAAAAAAAAAAAAAAAAADAANAAoABQEBAQEBAQEBAQEHAwECBQEBAg0JAAsLAAwAAAAAAAAAAAAAAAAAAAAAABAACgABAQEBAQEBAQEBAQEBAQQBAQECAQUADAAADAAAAAAAAAAAAAAAAAAAAAAACgAKCwUDAQIBAQEBAQEBAQICAgEBAwECAQEBCgAKAAAAAAAAAAAAAAAAAAAAAAAAAAsAAgEBAgEBAQEBAQEBAQEBAQEBAQEBAgEFAg8AAAoADwAKCgAAAAoAAAAADwANAA0BAgUCAQIBAQEBAQEBAQEBAQEBAQEBAgMBAQ4NCwALAAoAAAALCgAKAAoAAAANDQQFAQECAQEBAQEBAQEBAQEBAQEBAQEBAQEDAgEBAAAAAA0KAAoACg0AAAsAAAoAAQcBBQUBAgIBAQEBAQEBAQEBAQEBAQEBAgEEAQMBBAELAAwACgAAAAAKAAsAAAEBBQEDAwEDAQEBAQEBAQEBAQEBAQEBAQEBAQEBAwEEAQEFAQcJAAoKCwAACQICAQUCAwEBAQECAQIBAQEBAQEBAQEBAQEBAQEBAQcBAQEBAwIFAQEEAQEBBAEDAwEBAQUBAQEBAwgCAQIBAQEBAQEBAQEBAQEBAQEBAgEEAgUFAQEBBgEBBQECAQUBAQUBAwEEAgEHAQEBAQIBAQEBAQEBAQEBAQEBAQEBAgIBAQICAQMCAQEBAQEBBAECAQEBAQMBAQEBAQECBQEBAQEBAQEBAUwAAABkAAAAAAAAAAAAAAAvAAAAKAAAAAAAAAAAAAAAMAAAACkAAAApAKoAAAAAAAAAAAAAAIA/AAAAAAAAAAAAAIA/AAAAAAAAAAAAAAAAAAAAAAAAAAAAAAAAAAAAAAAAAAAiAAAADAAAAP////9GAAAAHAAAABAAAABFTUYrAkAAAAwAAAAAAAAADgAAABQAAAAAAAAAEAAAABQAAAA=</SignatureImage>
          <SignatureComments/>
          <WindowsVersion>6.2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2020-07-01T06:06:33Z</xd:SigningTime>
          <xd:SigningCertificate>
            <xd:Cert>
              <xd:CertDigest>
                <DigestMethod Algorithm="http://www.w3.org/2001/04/xmlenc#sha256"/>
                <DigestValue>5XFFPF5f5FCLC92u4/SiQFMY9tEm8FCDq0g1o1GYCi8=</DigestValue>
              </xd:CertDigest>
              <xd:IssuerSerial>
                <X509IssuerName>CN=B-Trust Operational Qualified CA, OU=B-Trust, O=BORICA AD, OID.2.5.4.97=NTRBG-201230426, C=BG</X509IssuerName>
                <X509SerialNumber>600164262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  <Object Id="idValidSigLnImg">AQAAAGwAAAAAAAAAAAAAAP8AAAB/AAAAAAAAAAAAAABIFAAAKAoAACBFTUYAAAEAtCQAAMs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eBlxwfl/AADQvBUs5gAAAAAAAADhAgAAiJ4lGfp/AAAAAAAAAAAAAC7MMsP5fwAAAABAGfp/AAB4GXHB+X8AAAAAAAAAAAAAAAAAAAAAAACFMcaVoMYAAGhUMsP5fwAASAAAAOECAACQAQAAAAAAAIB21oLhAgAAuL4VLAAAAAAAAAAAAAAAAAkAAAAAAAAAAAAAAAAAAADcvRUs5gAAAHC+FSzmAAAAsbP+GPp/AAAAAAAAAAAAAJABAAAAAAAAgHbWguECAAC4vhUs5gAAAIB21oLhAgAAe2wCGfp/AACAvRUs5gAAAHC+FSzmAAAAAAAAAAAAAAAAAAAAZHYACAAAAAAlAAAADAAAAAEAAAAYAAAADAAAAAAAAAISAAAADAAAAAEAAAAeAAAAGAAAAMAAAAAEAAAA9wAAABEAAAAlAAAADAAAAAEAAABUAAAAkAAAAMEAAAAEAAAA9QAAABAAAAABAAAAuTmiQQCAokHBAAAABAAAAAsAAABMAAAAAAAAAAAAAAAAAAAA//////////9kAAAAMQAuADcALgAyADAAMgAw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Ap/uECAAADAAAA4QIAACAAAAAAAAAAiJ4lGfp/AAAAAAAAAAAAAC4xccH5fwAAAgAAAAAAAADADCn+4QIAAAAAAAAAAAAAAAAAAAAAAABVasaVoMYAAAgAAAAAAAAAAAAAAAAAAABxBYoAAAAAAIB21oLhAgAA0OQVLAAAAAAAAAAAAAAAAAcAAAAAAAAAUDLTguECAAAM5BUs5gAAAKDkFSzmAAAAsbP+GPp/AAAAKfiU4QIAADMyccEAAAAAgI01/uECAACg83GV4QIAAIB21oLhAgAAe2wCGfp/AACw4xUs5gAAAKDkFSzm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BIY9bC+X8AAJAqd8H5fwAAwHianeECAACIniUZ+n8AAAAAAAAAAAAAgkN3wfl/AAABAAAAAAAAAKCCcpPhAgAAAAAAAAAAAAAAAAAAAAAAADW9xpWgxgAAAQAAAAAAAAAAOBUs5gAAAJABAAAAAAAAgHbWguECAAAIOhUsAAAAAAAAAAAAAAAABgAAAAAAAAAEAAAAAAAAACw5FSzmAAAAwDkVLOYAAACxs/4Y+n8AAAAAAAAAAAAAMNXQwgAAAACAeJ6V4QIAAAAAAAAAAAAAgHbWguECAAB7bAIZ+n8AANA4FSzmAAAAwDkVLOYAAAAAAAAAAAAAAAAAAABkdgAIAAAAACUAAAAMAAAAAwAAABgAAAAMAAAAAAAAAhIAAAAMAAAAAQAAABYAAAAMAAAACAAAAFQAAABUAAAACgAAACcAAAAeAAAASgAAAAEAAAC5OaJBAIC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TTOQPwAAAAAAAAAA/7+PPwAAJEIAAMhBJAAAACQAAABNM5A/AAAAAAAAAAD/v48/AAAkQgAAyEEEAAAAcwAAAAwAAAAAAAAADQAAABAAAAApAAAAGQAAAFIAAABwAQAABAAAABAAAAAHAAAAAAAAAAAAAAC8AgAAAAAAzAcCAiJTAHkAcwB0AGUAbQAAAAAAAAAAAAAAAAAAAAAAAAAAAAAAAAAAAAAAAAAAAAAAAAAAAAAAAAAAAAAAAAAAAAAAAAAAACSIgBIAAAAAAAAAAAAAAABQdhUs5gAAAAAAAAAAAAAAUwBlAGcAbwBlACAAVQBJAEBzFSzmAAAA/bKdwfl/AAAzBAAAAAAAAPlzFSzmAAAAAAA0/uECAAAsbi4b+n8AAIBzFSzmAAAAirOdwfl/AAABAAAAAAAAAAQAAAAAAAAAFiGjqeECAAAgYaiM4QIAAAsAAAAAAAAAIGGojOECAADQdhUs5gAAANKl+cH5fwAAFiGjqeECAAAAAAAAAAAAAAAAAAAAAAAAirOdwfl/AAAAAAAAAAAAAHtsAhn6fwAAcHQVLOYAAABkAAAAAAAAAAgAxYnhAgAAAAAAAGR2AAgAAAAAJQAAAAwAAAAEAAAARgAAACgAAAAcAAAAR0RJQwIAAAAAAAAAAAAAADAAAAApAAAAAAAAACEAAAAIAAAAYgAAAAwAAAABAAAAFQAAAAwAAAAEAAAAFQAAAAwAAAAEAAAAUQAAADwIAAAqAAAAGgAAAF0AAABFAAAAAQAAAAEAAAAAAAAAAAAAAC8AAAAoAAAAUAAAAGwAAAC8AAAAgAcAAAAAAAAgAMwALgAAACcAAAAoAAAALwAAACgAAAABAAgAAAAAAAAAAAAAAAAAAAAAABEAAAAAAAAAAAAAAP///wD+/v4A/Pz8APv7+wD9/f0A9/f3APr6+gD5+fkABgYGAAEBAQADAwMABAQEAAICAgD29vYABQUFAAcHBwABAQEBAQEBAQICAQECAQEEAgEBAQEBAQQBAgEBAQEDAQIBAgEBAQECAQEBAQEBAQABAQEBAQEBAQIBAwIFAgEBAQYBAQUBAgEFAQEFAQMBBAEBAQEBBQIBAQEBAQEBAQABAQEBAQEBAQEHAQEBAQMCBQEBBAEBAQQBAwMBAQEFAQEBAgICBAEFAQEBAQEBAQABAQEBAQEBAQIBAQMBBAEBBQEHCQAKCgsAAAkCAgEFAgUFAwEBAQEBAQEBAQEBAQABAQEBAQEBAQIBBAEDAQQBCwAMAAoAAAAACgALAAABAQEBAQUBBQEDAQEBAQEBAQABAQEBAQEBAQEBBAIBAQAAAAANCgAKAAoNAAALAAAKAAEEAQEDAQEBAQEBAQEBAQABAQEBAQEBAQEEAQEGDQ0ACwAKAAAACwoACgAKAAAADQABAQEBAQQBAQEBAQEBAQABAQEBAQEBAQEBBQEPAAAKAA8ACgoAAAAKAAAAAA8ADQ8AAAEFAgECAQEBAQEBAQACAQEBAQMBAQEBAQ0ADQoAAAAAAAAAAAAAAAAAAAAAAAoKAAACAQEBAQEBAQEBAQABAQEEAQIBAgEDAAwAAAwAAAAAAAAAAAAAAAAAAAAAAAAAAAABAgIBAQEBAQEBAQABBwMBAgMCAQINCQALCwAPAAAAAAAAAAAAAAAAAAAAAAANCgwAAQUDAQEBAQEBAQADAQEBAgEFAg0AAAAAAAsAAAAAAAAAAAAAAAAAAAAAAAAAAAANAAEBAQEBAQEBAQABAQMIAQMBAgAMCgkAAAAAAAAAAAAAAAAAAAAAAAAAAAoLAA0AAAEDAQEBAQEBAQADAQEBAQEFAAAAAAANAAANAAAAAAAAAAAAAAAAAAAAAAAKAAsMAA0CAQEBAQEBAQABBAEDBAEBDAoNDQAADQAAAAAAAAAAAAAAAAAAAAAAAA0ADQAADQsBAQEBAQEBAQABAQMBAQUBAAAACwANAAAKAAAAAAAAAAAAAAAAAAAAAAAKAA0KAAAC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UBAQIBAAAACwANAAAKAAAAAAAAAAAAAAAAAAAAAAAADQAACgABAQEBAQEBAQABBwEEBwIBCwoNCgAADQAAAAAAAAAAAAAAAAAAAAAAAA0AAAALAAABAQEBAQEBAQADAQEBAQEDAAAAAAANAAoNAAAAAAAAAAAAAAAAAAAAAAAMAAALCgsFAQEBAQEBAQABAQMHAQMBAgAMCgkAAAAKAAAAAAAAAAAAAAAAAAAAAAAPCgwAAAIBAQEBAQEBAQADAQEBBQEFAg0AAAAAAA0AAAAAAAAAAAAAAAAAAAAAAAwADQAKAAUBAQEBAQEBAQABBwMBAgUBAQINCQALCwAMAAAAAAAAAAAAAAAAAAAAAAAQAAoAAQEBAQEBAQEBAQABAQEEAQEBAgEFAAwAAAwAAAAAAAAAAAAAAAAAAAAAAAoACgsFAwECAQEBAQEBAQACAgIBAQMBAgEBAQoACgAAAAAAAAAAAAAAAAAAAAAAAAALAAIBAQIBAQEBAQEBAQABAQEBAQEBAQIBBQIPAAAKAA8ACgoAAAAKAAAAAA8ADQANAQIFAgECAQEBAQEBAQABAQEBAQEBAQIDAQEODQsACwAKAAAACwoACgAKAAAADQ0EBQEBAgEBAQEBAQEBAQABAQEBAQEBAQEBAwIBAQAAAAANCgAKAAoNAAALAAAKAAEHAQUFAQICAQEBAQEBAQABAQEBAQEBAQIBBAEDAQQBCwAMAAoAAAAACgALAAABAQUBAwMBAwEBAQEBAQEBAQABAQEBAQEBAQEBAQMBBAEBBQEHCQAKCgsAAAkCAgEFAgMBAQEBAgECAQEBAQEBAQABAQEBAQEBAQEHAQEBAQMCBQEBBAEBAQQBAwMBAQEFAQEBAQMIAgECAQEBAQEBAQABAQEBAQEBAQIBBAIFBQEBAQYBAQUBAgEFAQEFAQMBBAIBBwEBAQECAQEBAQEBAQABAQEBAQEBAQICAQECAgEDAgEBAQEBAQQBAgEBAQEDAQEBAQEBAgUBAQEBAQEBAQB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QAAAAwAAAABAAAAGAAAAAwAAAAAAAACEgAAAAwAAAABAAAAHgAAABgAAAAJAAAAUAAAAPcAAABdAAAAJQAAAAwAAAABAAAAVAAAAKgAAAAKAAAAUAAAAGoAAABcAAAAAQAAALk5okEAgKJBCgAAAFAAAAAPAAAATAAAAAAAAAAAAAAAAAAAAP//////////bAAAABIEOwQwBDQEOAQ8BDgEQAQgABYENQQzBDsEPgQyBAAABgAAAAYAAAAGAAAABgAAAAcAAAAIAAAABwAAAAcAAAADAAAACwAAAAYAAAAFAAAABgAAAAcAAAAGAAAASwAAAEAAAAAwAAAABQAAACAAAAABAAAAAQAAABAAAAAAAAAAAAAAAAABAACAAAAAAAAAAAAAAAAAAQAAgAAAACUAAAAMAAAAAgAAACcAAAAYAAAABAAAAAAAAAD///8AAAAAACUAAAAMAAAABAAAAEwAAABkAAAACQAAAGAAAAD2AAAAbAAAAAkAAABgAAAA7gAAAA0AAAAhAPAAAAAAAAAAAAAAAIA/AAAAAAAAAAAAAIA/AAAAAAAAAAAAAAAAAAAAAAAAAAAAAAAAAAAAAAAAAAAlAAAADAAAAAAAAIAoAAAADAAAAAQAAAAlAAAADAAAAAEAAAAYAAAADAAAAAAAAAISAAAADAAAAAEAAAAeAAAAGAAAAAkAAABgAAAA9wAAAG0AAAAlAAAADAAAAAEAAABUAAAAhAAAAAoAAABgAAAAQQAAAGwAAAABAAAAuTmiQQCAokEKAAAAYAAAAAkAAABMAAAAAAAAAAAAAAAAAAAA//////////9gAAAAIwQ/BEAEMAQyBDgEQgQ1BDsEAAAGAAAABwAAAAcAAAAGAAAABgAAAAcAAAAFAAAABgAAAAYAAABLAAAAQAAAADAAAAAFAAAAIAAAAAEAAAABAAAAEAAAAAAAAAAAAAAAAAEAAIAAAAAAAAAAAAAAAAABAACAAAAAJQAAAAwAAAACAAAAJwAAABgAAAAEAAAAAAAAAP///wAAAAAAJQAAAAwAAAAEAAAATAAAAGQAAAAJAAAAcAAAALQAAAB8AAAACQAAAHAAAACsAAAADQAAACEA8AAAAAAAAAAAAAAAgD8AAAAAAAAAAAAAgD8AAAAAAAAAAAAAAAAAAAAAAAAAAAAAAAAAAAAAAAAAACUAAAAMAAAAAAAAgCgAAAAMAAAABAAAACUAAAAMAAAAAQAAABgAAAAMAAAAAAAAAhIAAAAMAAAAAQAAABYAAAAMAAAAAAAAAFQAAAAUAQAACgAAAHAAAACzAAAAfAAAAAEAAAC5OaJBAICiQQoAAABwAAAAIQAAAEwAAAAEAAAACQAAAHAAAAC1AAAAfQAAAJAAAABTAGkAZwBuAGUAZAAgAGIAeQA6ACAAVgBsAGEAZABpAG0AaQByACAASQB2AGEAbgBvAHYAIABKAGUAZwBsAG8AdgAAAAYAAAADAAAABwAAAAcAAAAGAAAABwAAAAMAAAAHAAAABQAAAAMAAAADAAAABwAAAAMAAAAGAAAABwAAAAMAAAAJAAAAAwAAAAQAAAADAAAAAwAAAAUAAAAGAAAABwAAAAcAAAAFAAAAAwAAAAQAAAAGAAAABwAAAAMAAAAHAAAABQAAABYAAAAMAAAAAAAAACUAAAAMAAAAAgAAAA4AAAAUAAAAAAAAABAAAAAUAAAA</Object>
  <Object Id="idInvalidSigLnImg">AQAAAGwAAAAAAAAAAAAAAP8AAAB/AAAAAAAAAAAAAABIFAAAKAoAACBFTUYAAAEAVCgAANE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HgZccH5fwAA0LwVLOYAAAAAAAAA4QIAAIieJRn6fwAAAAAAAAAAAAAuzDLD+X8AAAAAQBn6fwAAeBlxwfl/AAAAAAAAAAAAAAAAAAAAAAAAhTHGlaDGAABoVDLD+X8AAEgAAADhAgAAkAEAAAAAAACAdtaC4QIAALi+FSwAAAAAAAAAAAAAAAAJAAAAAAAAAAAAAAAAAAAA3L0VLOYAAABwvhUs5gAAALGz/hj6fwAAAAAAAAAAAACQAQAAAAAAAIB21oLhAgAAuL4VLOYAAACAdtaC4QIAAHtsAhn6fwAAgL0VLOYAAABwvhUs5gAAAAAAAAAAAAAAAAAAAGR2AAgAAAAAJQAAAAwAAAABAAAAGAAAAAwAAAD/AAACEgAAAAwAAAABAAAAHgAAABgAAAAiAAAABAAAAHoAAAARAAAAJQAAAAwAAAABAAAAVAAAALQAAAAjAAAABAAAAHgAAAAQAAAAAQAAALk5okEAgKJ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AKf7hAgAAAwAAAOECAAAgAAAAAAAAAIieJRn6fwAAAAAAAAAAAAAuMXHB+X8AAAIAAAAAAAAAwAwp/uECAAAAAAAAAAAAAAAAAAAAAAAAVWrGlaDGAAAIAAAAAAAAAAAAAAAAAAAAcQWKAAAAAACAdtaC4QIAANDkFSwAAAAAAAAAAAAAAAAHAAAAAAAAAFAy04LhAgAADOQVLOYAAACg5BUs5gAAALGz/hj6fwAAACn4lOECAAAzMnHBAAAAAICNNf7hAgAAoPNxleECAACAdtaC4QIAAHtsAhn6fwAAsOMVLOYAAACg5BUs5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SGPWwvl/AACQKnfB+X8AAMB4mp3hAgAAiJ4lGfp/AAAAAAAAAAAAAIJDd8H5fwAAAQAAAAAAAACggnKT4QIAAAAAAAAAAAAAAAAAAAAAAAA1vcaVoMYAAAEAAAAAAAAAADgVLOYAAACQAQAAAAAAAIB21oLhAgAACDoVLAAAAAAAAAAAAAAAAAYAAAAAAAAABAAAAAAAAAAsORUs5gAAAMA5FSzmAAAAsbP+GPp/AAAAAAAAAAAAADDV0MIAAAAAgHieleECAAAAAAAAAAAAAIB21oLhAgAAe2wCGfp/AADQOBUs5gAAAMA5FSzmAAAAAAAAAAAAAAAAAAAAZHYACAAAAAAlAAAADAAAAAMAAAAYAAAADAAAAAAAAAISAAAADAAAAAEAAAAWAAAADAAAAAgAAABUAAAAVAAAAAoAAAAnAAAAHgAAAEoAAAABAAAAuTmiQQCAokEKAAAASwAAAAEAAABMAAAABAAAAAkAAAAnAAAAIAAAAEsAAABQAAAAWAB0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E0zkD8AAAAAAAAAAP+/jz8AACRCAADIQSQAAAAkAAAATTOQPwAAAAAAAAAA/7+PPwAAJEIAAMhBBAAAAHMAAAAMAAAAAAAAAA0AAAAQAAAAKQAAABkAAABSAAAAcAEAAAQAAAAQAAAABwAAAAAAAAAAAAAAvAIAAAAAAMwHAgIiUwB5AHMAdABlAG0AAAAAAAAAAAAAAAAAAAAAAAAAAAAAAAAAAAAAAAAAAAAAAAAAAAAAAAAAAAAAAAAAAAAAAAAAAAACAAAA5gAAAAAAAAAAAAAAAAEAAFEAAACiAAAAogAAAFEAAAAAAAAAogAIAgAAAAAAAAAAAAAAAAQBAAADAAAAAAAAAAAAAAAAAAAAAAAAAAAAAAAAAAAAAAAAAAAAAAAAAAAAAAAAAAAAAAAAAAAAAAAAAAAAAAAAAAAAAAAAAAQBAAABAQUBAAAAAAAAAAANAAAKAAAAAAAAAAAAAAAAAAAAAAAADQBOxj1BgmwAAAABAgMEBQYHCAkKCwAADg8QERITFBUWFxgZGhscHR4fAAAAAAAAAAB7bAIZ+n8AAHB0FSzmAAAAZAAAAAAAAAAIANOW4QIAAAAAAABkdgAIAAAAACUAAAAMAAAABAAAAEYAAAAoAAAAHAAAAEdESUMCAAAAAAAAAAAAAAAwAAAAKQAAAAAAAAAhAAAACAAAAGIAAAAMAAAAAQAAABUAAAAMAAAABAAAABUAAAAMAAAABAAAAFEAAAA8CAAAKgAAABoAAABdAAAARQAAAAEAAAABAAAAAAAAAAAAAAAvAAAAKAAAAFAAAABsAAAAvAAAAIAHAAAAAAAAIADMAC4AAAAnAAAAKAAAAC8AAAAoAAAAAQAIAAAAAAAAAAAAAAAAAAAAAAARAAAAAAAAAAAAAAD///8A/v7+APz8/AD7+/sA/f39APf39wD6+voA+fn5AAYGBgABAQEAAwMDAAQEBAACAgIA9vb2AAUFBQAHBwcAAQEBAQEBAQECAgEBAgEBBAIBAQEBAQEEAQIBAQEBAwECAQIBAQEBAgEBAQEBAQEAAQEBAQEBAQECAQMCBQIBAQEGAQEFAQIBBQEBBQEDAQQBAQEBAQUCAQEBAQEBAQEAAQEBAQEBAQEBBwEBAQEDAgUBAQQBAQEEAQMDAQEBBQEBAQICAgQBBQEBAQEBAQEAAQEBAQEBAQECAQEDAQQBAQUBBwkACgoLAAAJAgIBBQIFBQMBAQEBAQEBAQEBAQEAAQEBAQEBAQECAQQBAwEEAQsADAAKAAAAAAoACwAAAQEBAQEFAQUBAwEBAQEBAQEAAQEBAQEBAQEBAQQCAQEAAAAADQoACgAKDQAACwAACgABBAEBAwEBAQEBAQEBAQEAAQEBAQEBAQEBBAEBBg0NAAsACgAAAAsKAAoACgAAAA0AAQEBAQEEAQEBAQEBAQEAAQEBAQEBAQEBAQUBDwAACgAPAAoKAAAACgAAAAAPAA0PAAABBQIBAgEBAQEBAQEAAgEBAQEDAQEBAQENAA0KAAAAAAAAAAAAAAAAAAAAAAAKCgAAAgEBAQEBAQEBAQEAAQEBBAECAQIBAwAMAAAMAAAAAAAAAAAAAAAAAAAAAAAAAAAAAQICAQEBAQEBAQEAAQcDAQIDAgECDQkACwsADwAAAAAAAAAAAAAAAAAAAAAADQoMAAEFAwEBAQEBAQEAAwEBAQIBBQINAAAAAAALAAAAAAAAAAAAAAAAAAAAAAAAAAAADQABAQEBAQEBAQEAAQEDCAEDAQIADAoJAAAAAAAAAAAAAAAAAAAAAAAAAAAKCwANAAABAwEBAQEBAQEAAwEBAQEBBQAAAAAADQAADQAAAAAAAAAAAAAAAAAAAAAACgALDAANAgEBAQEBAQEAAQQBAwQBAQwKDQ0AAA0AAAAAAAAAAAAAAAAAAAAAAAANAA0AAA0LAQEBAQEBAQEAAQEDAQEFAQAAAAsADQAACgAAAAAAAAAAAAAAAAAAAAAACgANCgAAAg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FAQECAQAAAAsADQAACgAAAAAAAAAAAAAAAAAAAAAAAA0AAAoAAQEBAQEBAQEAAQcBBAcCAQsKDQoAAA0AAAAAAAAAAAAAAAAAAAAAAAANAAAACwAAAQEBAQEBAQEAAwEBAQEBAwAAAAAADQAKDQAAAAAAAAAAAAAAAAAAAAAADAAACwoLBQEBAQEBAQEAAQEDBwEDAQIADAoJAAAACgAAAAAAAAAAAAAAAAAAAAAADwoMAAACAQEBAQEBAQEAAwEBAQUBBQINAAAAAAANAAAAAAAAAAAAAAAAAAAAAAAMAA0ACgAFAQEBAQEBAQEAAQcDAQIFAQECDQkACwsADAAAAAAAAAAAAAAAAAAAAAAAEAAKAAEBAQEBAQEBAQEAAQEBBAEBAQIBBQAMAAAMAAAAAAAAAAAAAAAAAAAAAAAKAAoLBQMBAgEBAQEBAQEAAgICAQEDAQIBAQEKAAoAAAAAAAAAAAAAAAAAAAAAAAAACwACAQECAQEBAQEBAQEAAQEBAQEBAQECAQUCDwAACgAPAAoKAAAACgAAAAAPAA0ADQECBQIBAgEBAQEBAQEAAQEBAQEBAQECAwEBDg0LAAsACgAAAAsKAAoACgAAAA0NBAUBAQIBAQEBAQEBAQEAAQEBAQEBAQEBAQMCAQEAAAAADQoACgAKDQAACwAACgABBwEFBQECAgEBAQEBAQEAAQEBAQEBAQECAQQBAwEEAQsADAAKAAAAAAoACwAAAQEFAQMDAQMBAQEBAQEBAQEAAQEBAQEBAQEBAQEDAQQBAQUBBwkACgoLAAAJAgIBBQIDAQEBAQIBAgEBAQEBAQEAAQEBAQEBAQEBBwEBAQEDAgUBAQQBAQEEAQMDAQEBBQEBAQEDCAIBAgEBAQEBAQEAAQEBAQEBAQECAQQCBQUBAQEGAQEFAQIBBQEBBQEDAQQCAQcBAQEBAgEBAQEBAQEAAQEBAQEBAQECAgEBAgIBAwIBAQEBAQEEAQIBAQEBAwEBAQEBAQIFAQEBAQEBAQE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CoAAAACgAAAFAAAABqAAAAXAAAAAEAAAC5OaJBAICiQQoAAABQAAAADwAAAEwAAAAAAAAAAAAAAAAAAAD//////////2wAAAASBDsEMAQ0BDgEPAQ4BEAEIAAWBDUEMwQ7BD4EMgQAAAYAAAAGAAAABgAAAAYAAAAHAAAACAAAAAcAAAAHAAAAAwAAAAsAAAAGAAAABQAAAAYAAAAHAAAABgAAAEsAAABAAAAAMAAAAAUAAAAgAAAAAQAAAAEAAAAQAAAAAAAAAAAAAAAAAQAAgAAAAAAAAAAAAAAAAAEAAIAAAAAlAAAADAAAAAIAAAAnAAAAGAAAAAQAAAAAAAAA////AAAAAAAlAAAADAAAAAQAAABMAAAAZAAAAAkAAABgAAAA9gAAAGwAAAAJAAAAYAAAAO4AAAANAAAAIQDwAAAAAAAAAAAAAACAPwAAAAAAAAAAAACAPwAAAAAAAAAAAAAAAAAAAAAAAAAAAAAAAAAAAAAAAAAAJQAAAAwAAAAAAACAKAAAAAwAAAAEAAAAJQAAAAwAAAABAAAAGAAAAAwAAAAAAAACEgAAAAwAAAABAAAAHgAAABgAAAAJAAAAYAAAAPcAAABtAAAAJQAAAAwAAAABAAAAVAAAAIQAAAAKAAAAYAAAAEEAAABsAAAAAQAAALk5okEAgKJBCgAAAGAAAAAJAAAATAAAAAAAAAAAAAAAAAAAAP//////////YAAAACMEPwRABDAEMgQ4BEIENQQ7BAAABgAAAAcAAAAHAAAABgAAAAYAAAAHAAAABQAAAAYAAAAGAAAASwAAAEAAAAAwAAAABQAAACAAAAABAAAAAQAAABAAAAAAAAAAAAAAAAABAACAAAAAAAAAAAAAAAAAAQAAgAAAACUAAAAMAAAAAgAAACcAAAAYAAAABAAAAAAAAAD///8AAAAAACUAAAAMAAAABAAAAEwAAABkAAAACQAAAHAAAAC0AAAAfAAAAAkAAABwAAAArAAAAA0AAAAhAPAAAAAAAAAAAAAAAIA/AAAAAAAAAAAAAIA/AAAAAAAAAAAAAAAAAAAAAAAAAAAAAAAAAAAAAAAAAAAlAAAADAAAAAAAAIAoAAAADAAAAAQAAAAlAAAADAAAAAEAAAAYAAAADAAAAAAAAAISAAAADAAAAAEAAAAWAAAADAAAAAAAAABUAAAAFAEAAAoAAABwAAAAswAAAHwAAAABAAAAuTmiQQCAokEKAAAAcAAAACEAAABMAAAABAAAAAkAAABwAAAAtQAAAH0AAACQAAAAUwBpAGcAbgBlAGQAIABiAHkAOgAgAFYAbABhAGQAaQBtAGkAcgAgAEkAdgBhAG4AbwB2ACAASgBlAGcAbABvAHYAAAAGAAAAAwAAAAcAAAAHAAAABgAAAAcAAAADAAAABwAAAAUAAAADAAAAAwAAAAcAAAADAAAABgAAAAcAAAADAAAACQAAAAMAAAAEAAAAAwAAAAMAAAAFAAAABgAAAAcAAAAHAAAABQAAAAMAAAAEAAAABgAAAAcAAAADAAAABwAAAAU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38</vt:i4>
      </vt:variant>
    </vt:vector>
  </HeadingPairs>
  <TitlesOfParts>
    <vt:vector size="43" baseType="lpstr">
      <vt:lpstr>Print</vt:lpstr>
      <vt:lpstr>Internet</vt:lpstr>
      <vt:lpstr>Budget</vt:lpstr>
      <vt:lpstr>Lookup</vt:lpstr>
      <vt:lpstr>DCN</vt:lpstr>
      <vt:lpstr>_RBS1</vt:lpstr>
      <vt:lpstr>_RBS2</vt:lpstr>
      <vt:lpstr>_RBS3</vt:lpstr>
      <vt:lpstr>_TG2</vt:lpstr>
      <vt:lpstr>_TG3</vt:lpstr>
      <vt:lpstr>AA</vt:lpstr>
      <vt:lpstr>Add</vt:lpstr>
      <vt:lpstr>Agency</vt:lpstr>
      <vt:lpstr>AnAg</vt:lpstr>
      <vt:lpstr>Growth</vt:lpstr>
      <vt:lpstr>Growth2</vt:lpstr>
      <vt:lpstr>Internet</vt:lpstr>
      <vt:lpstr>Internet2</vt:lpstr>
      <vt:lpstr>Loyalty</vt:lpstr>
      <vt:lpstr>Loyalty2</vt:lpstr>
      <vt:lpstr>Mode</vt:lpstr>
      <vt:lpstr>Package</vt:lpstr>
      <vt:lpstr>Package2</vt:lpstr>
      <vt:lpstr>Package3</vt:lpstr>
      <vt:lpstr>Position</vt:lpstr>
      <vt:lpstr>Positioning</vt:lpstr>
      <vt:lpstr>Pref2</vt:lpstr>
      <vt:lpstr>Preference</vt:lpstr>
      <vt:lpstr>Internet!Print_Area</vt:lpstr>
      <vt:lpstr>Lookup!Print_Area</vt:lpstr>
      <vt:lpstr>Print!Print_Area</vt:lpstr>
      <vt:lpstr>PTI</vt:lpstr>
      <vt:lpstr>PTInd</vt:lpstr>
      <vt:lpstr>PTIndex</vt:lpstr>
      <vt:lpstr>RBS</vt:lpstr>
      <vt:lpstr>RByS</vt:lpstr>
      <vt:lpstr>Targets</vt:lpstr>
      <vt:lpstr>TGNew</vt:lpstr>
      <vt:lpstr>TGNew1</vt:lpstr>
      <vt:lpstr>TGNEWU</vt:lpstr>
      <vt:lpstr>TPS</vt:lpstr>
      <vt:lpstr>Vol</vt:lpstr>
      <vt:lpstr>Volume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V.Dimitrov</dc:creator>
  <cp:lastModifiedBy>Борис Хаджистоянов</cp:lastModifiedBy>
  <cp:lastPrinted>2020-03-09T10:57:48Z</cp:lastPrinted>
  <dcterms:created xsi:type="dcterms:W3CDTF">2010-02-02T11:49:28Z</dcterms:created>
  <dcterms:modified xsi:type="dcterms:W3CDTF">2020-07-01T06:06:23Z</dcterms:modified>
</cp:coreProperties>
</file>