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yata\cafecommunications.bg\DSK\2020\KEP\"/>
    </mc:Choice>
  </mc:AlternateContent>
  <bookViews>
    <workbookView xWindow="0" yWindow="0" windowWidth="20490" windowHeight="7755" activeTab="2"/>
  </bookViews>
  <sheets>
    <sheet name="Print" sheetId="20" r:id="rId1"/>
    <sheet name="Internet" sheetId="21" r:id="rId2"/>
    <sheet name="Budget" sheetId="22" r:id="rId3"/>
    <sheet name="Lookup" sheetId="4" state="hidden" r:id="rId4"/>
    <sheet name="DCN" sheetId="13" state="hidden" r:id="rId5"/>
  </sheets>
  <definedNames>
    <definedName name="_xlnm._FilterDatabase" localSheetId="0" hidden="1">Print!#REF!</definedName>
    <definedName name="_RBS1">Lookup!$A$194:$A$203</definedName>
    <definedName name="_RBS2">Lookup!$A$194:$A$204</definedName>
    <definedName name="_RBS3">Lookup!$A$194:$A$199</definedName>
    <definedName name="_TG2">Lookup!$T$21:$T$27</definedName>
    <definedName name="_TG3">Lookup!$T$21:$T$27</definedName>
    <definedName name="a" localSheetId="2">#REF!,#REF!,#REF!,#REF!,#REF!,#REF!,#REF!,#REF!,#REF!,#REF!,#REF!,#REF!,#REF!,#REF!,#REF!,#REF!,#REF!,#REF!,#REF!,#REF!,#REF!,#REF!,#REF!,#REF!,#REF!,#REF!,#REF!,#REF!,#REF!,#REF!,#REF!</definedName>
    <definedName name="a" localSheetId="1">#REF!,#REF!,#REF!,#REF!,#REF!,#REF!,#REF!,#REF!,#REF!,#REF!,#REF!,#REF!,#REF!,#REF!,#REF!,#REF!,#REF!,#REF!,#REF!,#REF!,#REF!,#REF!,#REF!,#REF!,#REF!,#REF!,#REF!,#REF!,#REF!,#REF!,#REF!</definedName>
    <definedName name="a" localSheetId="0">#REF!,#REF!,#REF!,#REF!,#REF!,#REF!,#REF!,#REF!,#REF!,#REF!,#REF!,#REF!,#REF!,#REF!,#REF!,#REF!,#REF!,#REF!,#REF!,#REF!,#REF!,#REF!,#REF!,#REF!,#REF!,#REF!,#REF!,#REF!,#REF!,#REF!,#REF!</definedName>
    <definedName name="a">#REF!,#REF!,#REF!,#REF!,#REF!,#REF!,#REF!,#REF!,#REF!,#REF!,#REF!,#REF!,#REF!,#REF!,#REF!,#REF!,#REF!,#REF!,#REF!,#REF!,#REF!,#REF!,#REF!,#REF!,#REF!,#REF!,#REF!,#REF!,#REF!,#REF!,#REF!</definedName>
    <definedName name="AA">Lookup!$A$184:$A$186</definedName>
    <definedName name="Add">Lookup!$A$136:$A$137</definedName>
    <definedName name="Agency">Lookup!$A$59:$A$60</definedName>
    <definedName name="AnAg">Lookup!$A$184:$A$187</definedName>
    <definedName name="Code">#REF!</definedName>
    <definedName name="Codes2" localSheetId="0">Print!#REF!</definedName>
    <definedName name="Codes2">#REF!</definedName>
    <definedName name="Codes3">#REF!</definedName>
    <definedName name="Free" localSheetId="2">#REF!,#REF!,#REF!,#REF!,#REF!,#REF!,#REF!,#REF!,#REF!,#REF!,#REF!,#REF!,#REF!,#REF!,#REF!,#REF!,#REF!,#REF!,#REF!,#REF!,#REF!,#REF!,#REF!,#REF!,#REF!,#REF!,#REF!,#REF!,#REF!,#REF!,#REF!</definedName>
    <definedName name="Free" localSheetId="1">#REF!,#REF!,#REF!,#REF!,#REF!,#REF!,#REF!,#REF!,#REF!,#REF!,#REF!,#REF!,#REF!,#REF!,#REF!,#REF!,#REF!,#REF!,#REF!,#REF!,#REF!,#REF!,#REF!,#REF!,#REF!,#REF!,#REF!,#REF!,#REF!,#REF!,#REF!</definedName>
    <definedName name="Free" localSheetId="0">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</definedName>
    <definedName name="Free">#REF!,#REF!,#REF!,#REF!,#REF!,#REF!,#REF!,#REF!,#REF!,#REF!,#REF!,#REF!,#REF!,#REF!,#REF!,#REF!,#REF!,#REF!,#REF!,#REF!,#REF!,#REF!,#REF!,#REF!,#REF!,#REF!,#REF!,#REF!,#REF!,#REF!,#REF!</definedName>
    <definedName name="Growth">Lookup!$A$79:$A$85</definedName>
    <definedName name="Growth2">Lookup!$A$79:$A$84</definedName>
    <definedName name="Internet">Lookup!$A$164:$A$166</definedName>
    <definedName name="Internet2">Lookup!$A$202:$A$207</definedName>
    <definedName name="Loyalty">Lookup!$A$88:$A$93</definedName>
    <definedName name="Loyalty2">Lookup!$A$88:$A$93</definedName>
    <definedName name="Mode">Lookup!$A$123:$A$124</definedName>
    <definedName name="NationalGeographic" localSheetId="0">#REF!,#REF!,#REF!,#REF!,#REF!,#REF!,#REF!,#REF!,#REF!,#REF!,#REF!,#REF!,#REF!,#REF!,#REF!,#REF!,#REF!,#REF!,#REF!,#REF!,#REF!,#REF!,#REF!,#REF!,#REF!,#REF!,#REF!,#REF!,#REF!,#REF!,#REF!</definedName>
    <definedName name="NationalGeographic">#REF!,#REF!,#REF!,#REF!,#REF!,#REF!,#REF!,#REF!,#REF!,#REF!,#REF!,#REF!,#REF!,#REF!,#REF!,#REF!,#REF!,#REF!,#REF!,#REF!,#REF!,#REF!,#REF!,#REF!,#REF!,#REF!,#REF!,#REF!,#REF!,#REF!,#REF!</definedName>
    <definedName name="Package">Lookup!$A$105:$A$114</definedName>
    <definedName name="Package2">Lookup!$A$105:$A$111</definedName>
    <definedName name="Package3">Lookup!$A$105:$A$115</definedName>
    <definedName name="Position">Lookup!$A$127:$A$133</definedName>
    <definedName name="Positioning">Lookup!$A$127:$A$133</definedName>
    <definedName name="Pref2">Lookup!$A$96:$A$103</definedName>
    <definedName name="Preference">Lookup!$A$96:$A$102</definedName>
    <definedName name="_xlnm.Print_Area" localSheetId="1">Internet!$A$1:$AZ$20</definedName>
    <definedName name="_xlnm.Print_Area" localSheetId="3">Lookup!$F$3:$Q$52</definedName>
    <definedName name="_xlnm.Print_Area" localSheetId="0">Print!$A$1:$AE$17</definedName>
    <definedName name="PTI">Lookup!$A$157:$A$161</definedName>
    <definedName name="PTInd">Lookup!$A$153:$A$161</definedName>
    <definedName name="PTIndex">Lookup!$A$152:$A$161</definedName>
    <definedName name="RBS">Lookup!$A$117:$A$118</definedName>
    <definedName name="RByS">Lookup!$A$117:$A$120</definedName>
    <definedName name="Targets">Lookup!$C$2:$C$10</definedName>
    <definedName name="TGNew">Lookup!$C$2:$C$11</definedName>
    <definedName name="TGNew1">Lookup!$T$21:$T$30</definedName>
    <definedName name="TGNEWU">Lookup!$B$2:$B$12</definedName>
    <definedName name="TPS">Lookup!$A$141:$A$149</definedName>
    <definedName name="TVC">#REF!</definedName>
    <definedName name="Vol">Lookup!$A$63:$A$77</definedName>
    <definedName name="Volume">Lookup!$A$63:$A$73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22" l="1"/>
  <c r="G11" i="22"/>
  <c r="G9" i="22"/>
  <c r="F11" i="22" l="1"/>
  <c r="E11" i="22"/>
  <c r="D11" i="22"/>
  <c r="C11" i="22"/>
  <c r="F9" i="22"/>
  <c r="E9" i="22"/>
  <c r="D9" i="22"/>
  <c r="C9" i="22"/>
  <c r="C13" i="22" l="1"/>
  <c r="K12" i="20" l="1"/>
  <c r="H12" i="20"/>
  <c r="H13" i="21" l="1"/>
  <c r="H12" i="21" l="1"/>
  <c r="L12" i="20" l="1"/>
  <c r="G12" i="21" l="1"/>
  <c r="A19" i="21" l="1"/>
  <c r="A18" i="21"/>
  <c r="G13" i="21"/>
  <c r="C19" i="21" s="1"/>
  <c r="C18" i="21"/>
  <c r="G14" i="21" l="1"/>
  <c r="J12" i="21"/>
  <c r="D18" i="21" s="1"/>
  <c r="C20" i="21"/>
  <c r="J13" i="21"/>
  <c r="D19" i="21" l="1"/>
  <c r="F19" i="21" s="1"/>
  <c r="J14" i="21"/>
  <c r="F18" i="21"/>
  <c r="F20" i="21" l="1"/>
  <c r="D20" i="21"/>
  <c r="H11" i="22" l="1"/>
  <c r="S13" i="20"/>
  <c r="T13" i="20"/>
  <c r="U13" i="20"/>
  <c r="V13" i="20"/>
  <c r="W13" i="20"/>
  <c r="X13" i="20"/>
  <c r="Y13" i="20"/>
  <c r="Z13" i="20"/>
  <c r="AA13" i="20"/>
  <c r="AB13" i="20"/>
  <c r="AC13" i="20"/>
  <c r="AD13" i="20"/>
  <c r="AE13" i="20"/>
  <c r="R13" i="20"/>
  <c r="J12" i="20" l="1"/>
  <c r="X30" i="4"/>
  <c r="Y30" i="4" s="1"/>
  <c r="X29" i="4"/>
  <c r="Y29" i="4" s="1"/>
  <c r="X28" i="4"/>
  <c r="Y28" i="4" s="1"/>
  <c r="X21" i="4"/>
  <c r="Y21" i="4" s="1"/>
  <c r="X22" i="4"/>
  <c r="Y22" i="4" s="1"/>
  <c r="X23" i="4"/>
  <c r="Y23" i="4" s="1"/>
  <c r="X24" i="4"/>
  <c r="Y24" i="4" s="1"/>
  <c r="X25" i="4"/>
  <c r="Y25" i="4" s="1"/>
  <c r="X26" i="4"/>
  <c r="Y26" i="4" s="1"/>
  <c r="X27" i="4"/>
  <c r="Y27" i="4" s="1"/>
  <c r="O12" i="20" l="1"/>
  <c r="O13" i="20" s="1"/>
  <c r="P12" i="20" l="1"/>
  <c r="P13" i="20" s="1"/>
  <c r="P14" i="20" s="1"/>
  <c r="E13" i="22" l="1"/>
  <c r="F13" i="22"/>
  <c r="Q12" i="20"/>
  <c r="D13" i="22" l="1"/>
  <c r="H9" i="22"/>
  <c r="H13" i="22" s="1"/>
  <c r="P15" i="20"/>
  <c r="P16" i="20" s="1"/>
</calcChain>
</file>

<file path=xl/sharedStrings.xml><?xml version="1.0" encoding="utf-8"?>
<sst xmlns="http://schemas.openxmlformats.org/spreadsheetml/2006/main" count="648" uniqueCount="304">
  <si>
    <t>Two Party Surcharge</t>
  </si>
  <si>
    <t>Kino Nova</t>
  </si>
  <si>
    <t>Position</t>
  </si>
  <si>
    <t>CPP</t>
  </si>
  <si>
    <t>Agency:</t>
  </si>
  <si>
    <t>Client:</t>
  </si>
  <si>
    <t>Campaign:</t>
  </si>
  <si>
    <t>Period:</t>
  </si>
  <si>
    <t>Hello Bulgaria</t>
  </si>
  <si>
    <t>4-11</t>
  </si>
  <si>
    <t>18-34</t>
  </si>
  <si>
    <t>18-49</t>
  </si>
  <si>
    <t>25-54</t>
  </si>
  <si>
    <t>W18-49</t>
  </si>
  <si>
    <t>W18-34</t>
  </si>
  <si>
    <t>W25-54</t>
  </si>
  <si>
    <t>M18-49</t>
  </si>
  <si>
    <t>M18-34</t>
  </si>
  <si>
    <t>M25-54</t>
  </si>
  <si>
    <t>Targets</t>
  </si>
  <si>
    <t>PROGRAM</t>
  </si>
  <si>
    <t>First</t>
  </si>
  <si>
    <t>Last</t>
  </si>
  <si>
    <t>Discounts</t>
  </si>
  <si>
    <t>RBS</t>
  </si>
  <si>
    <t>Agency</t>
  </si>
  <si>
    <t>Volume</t>
  </si>
  <si>
    <t>Adv incentive</t>
  </si>
  <si>
    <t>Loyalty</t>
  </si>
  <si>
    <t>Preference</t>
  </si>
  <si>
    <t>Package</t>
  </si>
  <si>
    <t>Nova</t>
  </si>
  <si>
    <t>Diema</t>
  </si>
  <si>
    <t>%</t>
  </si>
  <si>
    <t>TG</t>
  </si>
  <si>
    <t>Buying by:</t>
  </si>
  <si>
    <t>RC</t>
  </si>
  <si>
    <t>Positioniong:</t>
  </si>
  <si>
    <t>Break</t>
  </si>
  <si>
    <t>T&amp;T</t>
  </si>
  <si>
    <t>Morning Time WE</t>
  </si>
  <si>
    <t>Prime Time WE</t>
  </si>
  <si>
    <t>Morning Time WD</t>
  </si>
  <si>
    <t>Prime Time WD</t>
  </si>
  <si>
    <t>Movie Sa 3</t>
  </si>
  <si>
    <t>Day Time WE</t>
  </si>
  <si>
    <t>Add package</t>
  </si>
  <si>
    <t>Nova Sport</t>
  </si>
  <si>
    <t>Daytime WD</t>
  </si>
  <si>
    <t>Late Night WD</t>
  </si>
  <si>
    <t>Night Time WD</t>
  </si>
  <si>
    <t>Daytime WE</t>
  </si>
  <si>
    <t>Late Night WE</t>
  </si>
  <si>
    <t>Night Time WE</t>
  </si>
  <si>
    <t>Discovery</t>
  </si>
  <si>
    <t>Repetition</t>
  </si>
  <si>
    <t>TLC</t>
  </si>
  <si>
    <t>Movie Su 1</t>
  </si>
  <si>
    <t>Movie Su 2</t>
  </si>
  <si>
    <t>FAPL (rerun)</t>
  </si>
  <si>
    <t>Fraktura</t>
  </si>
  <si>
    <t>Romantic Movie 1</t>
  </si>
  <si>
    <t>Romantic Movie 2</t>
  </si>
  <si>
    <t>Day Time  WD</t>
  </si>
  <si>
    <t>Blockbuster Movie WD</t>
  </si>
  <si>
    <t>Series WD</t>
  </si>
  <si>
    <t>CSI WD</t>
  </si>
  <si>
    <t>Blockbuster movies WE</t>
  </si>
  <si>
    <t>CSI WE</t>
  </si>
  <si>
    <t>PT Index</t>
  </si>
  <si>
    <t>1stIB</t>
  </si>
  <si>
    <t>lastIB</t>
  </si>
  <si>
    <t>B&amp;1stIB</t>
  </si>
  <si>
    <t>B&amp;lastIB</t>
  </si>
  <si>
    <t>Main News WD</t>
  </si>
  <si>
    <t>Erotic Call WE</t>
  </si>
  <si>
    <t>Disney</t>
  </si>
  <si>
    <t>PT WD</t>
  </si>
  <si>
    <t>After PT WD</t>
  </si>
  <si>
    <t>PT WE</t>
  </si>
  <si>
    <t>After PT WE</t>
  </si>
  <si>
    <t>VIP</t>
  </si>
  <si>
    <t>National Lottery</t>
  </si>
  <si>
    <t>Romantic Movie 3</t>
  </si>
  <si>
    <t>FOX CRIME</t>
  </si>
  <si>
    <t>A18-49 U</t>
  </si>
  <si>
    <t>W18-49 U</t>
  </si>
  <si>
    <t>M18-49 U</t>
  </si>
  <si>
    <t>Fox Life</t>
  </si>
  <si>
    <t>National Geographic</t>
  </si>
  <si>
    <t>Fox Crime</t>
  </si>
  <si>
    <t>National Lottery (RR)</t>
  </si>
  <si>
    <t>FOX</t>
  </si>
  <si>
    <t>Fox</t>
  </si>
  <si>
    <t>24 Kitchen</t>
  </si>
  <si>
    <t>Day time WE</t>
  </si>
  <si>
    <t>W18-45 U</t>
  </si>
  <si>
    <t>Day Time WD</t>
  </si>
  <si>
    <t>Day time WD</t>
  </si>
  <si>
    <t>FAPL (RR)</t>
  </si>
  <si>
    <t>AXN</t>
  </si>
  <si>
    <t>Movie Sa 1</t>
  </si>
  <si>
    <t>2inbreak</t>
  </si>
  <si>
    <t>AA</t>
  </si>
  <si>
    <t>Internet</t>
  </si>
  <si>
    <t>News WD</t>
  </si>
  <si>
    <t>Little Bride</t>
  </si>
  <si>
    <t>Afternoon News</t>
  </si>
  <si>
    <t>Tuesday</t>
  </si>
  <si>
    <t>Wednesday</t>
  </si>
  <si>
    <t>Thursday</t>
  </si>
  <si>
    <t>Friday</t>
  </si>
  <si>
    <t>Saturday</t>
  </si>
  <si>
    <t>Sunday</t>
  </si>
  <si>
    <t>Monday</t>
  </si>
  <si>
    <t>Uttaran</t>
  </si>
  <si>
    <t>No Man's Land</t>
  </si>
  <si>
    <t>Movie Su 3</t>
  </si>
  <si>
    <t>FAPL</t>
  </si>
  <si>
    <t>City TV</t>
  </si>
  <si>
    <t>Na Kafe</t>
  </si>
  <si>
    <t>Bon Apetit</t>
  </si>
  <si>
    <t>Milen's Hour</t>
  </si>
  <si>
    <t>Temata Na Nova</t>
  </si>
  <si>
    <t>Movie Sa 4</t>
  </si>
  <si>
    <t>Deal Or No Deal</t>
  </si>
  <si>
    <t>US Series</t>
  </si>
  <si>
    <t>Diema Family</t>
  </si>
  <si>
    <t>Gonulcelen</t>
  </si>
  <si>
    <t xml:space="preserve">Late News WD </t>
  </si>
  <si>
    <t>Wake Up… - WE Morning Block Sa</t>
  </si>
  <si>
    <t>Sudeben Spor Sa</t>
  </si>
  <si>
    <t>News WE Sa</t>
  </si>
  <si>
    <t>Main News WE Sa</t>
  </si>
  <si>
    <t>Wake Up… - WE Morning Block Su</t>
  </si>
  <si>
    <t>Sudeben Spor Su</t>
  </si>
  <si>
    <t>News WE Su</t>
  </si>
  <si>
    <t>Dickoff</t>
  </si>
  <si>
    <t>Main News WE Su</t>
  </si>
  <si>
    <t>Na Svetlo Sa</t>
  </si>
  <si>
    <t>Na Svetlo Su</t>
  </si>
  <si>
    <t>Video Ad Pack</t>
  </si>
  <si>
    <t>Internet2</t>
  </si>
  <si>
    <t>Turkish Desperate Housewives</t>
  </si>
  <si>
    <t>DF</t>
  </si>
  <si>
    <t>KN</t>
  </si>
  <si>
    <t>DC</t>
  </si>
  <si>
    <t>NG</t>
  </si>
  <si>
    <t>CN</t>
  </si>
  <si>
    <t xml:space="preserve">Violetta </t>
  </si>
  <si>
    <t>Violetta Su</t>
  </si>
  <si>
    <t>Movie Su 4</t>
  </si>
  <si>
    <t>Movie (RR)</t>
  </si>
  <si>
    <t>Hawai 5-0</t>
  </si>
  <si>
    <t>Movie</t>
  </si>
  <si>
    <t>Erotic Call</t>
  </si>
  <si>
    <t>Movie 1</t>
  </si>
  <si>
    <t>Movie 2</t>
  </si>
  <si>
    <t>Movie 3</t>
  </si>
  <si>
    <t>Movie 4</t>
  </si>
  <si>
    <t>Fraktura WE</t>
  </si>
  <si>
    <t>Hawai 5-0 (RR)</t>
  </si>
  <si>
    <t>India: A Love Story WD</t>
  </si>
  <si>
    <t>Aska Surgun</t>
  </si>
  <si>
    <t>India: A Love Story</t>
  </si>
  <si>
    <t>Dilla 1</t>
  </si>
  <si>
    <t>Dilla 2</t>
  </si>
  <si>
    <t xml:space="preserve">FOX LIFE </t>
  </si>
  <si>
    <t>Sasural Simar Ka 2</t>
  </si>
  <si>
    <t>Sasural Simar Ka 1</t>
  </si>
  <si>
    <t xml:space="preserve">FAC </t>
  </si>
  <si>
    <t>I Can do That *</t>
  </si>
  <si>
    <t>Movie Fr</t>
  </si>
  <si>
    <t>Two of a kind (current affairs show)</t>
  </si>
  <si>
    <t xml:space="preserve">Kitchen Nightmares* </t>
  </si>
  <si>
    <t>Iss Pyaar Ko Kya 1</t>
  </si>
  <si>
    <t>Bitter Life 1</t>
  </si>
  <si>
    <t>Bitter Life 2</t>
  </si>
  <si>
    <t>Buyuk Yalan 1</t>
  </si>
  <si>
    <t>Buyuk Yalan 2</t>
  </si>
  <si>
    <t>Buyuk Yalan 3</t>
  </si>
  <si>
    <t>Last Cop (RR)</t>
  </si>
  <si>
    <t>According to Jim (RR)</t>
  </si>
  <si>
    <t xml:space="preserve">Last Cop </t>
  </si>
  <si>
    <t>Lords of the Air</t>
  </si>
  <si>
    <t>Knight Rider WE</t>
  </si>
  <si>
    <t>Mortal Kombat WE</t>
  </si>
  <si>
    <t>Guys with kids</t>
  </si>
  <si>
    <t xml:space="preserve">Quest for the one </t>
  </si>
  <si>
    <t>Fight Quest</t>
  </si>
  <si>
    <t>Your face sounds Familiar *</t>
  </si>
  <si>
    <t xml:space="preserve">Forgive me </t>
  </si>
  <si>
    <t>Families At Crossroads</t>
  </si>
  <si>
    <t>Married at first sight*</t>
  </si>
  <si>
    <t>Lords Of The Air**</t>
  </si>
  <si>
    <t>Marek v. Levski</t>
  </si>
  <si>
    <t>Miss Cinderella</t>
  </si>
  <si>
    <t>Primera Dama 1</t>
  </si>
  <si>
    <t>Primera Dama 2</t>
  </si>
  <si>
    <t>Tulipe Age 1</t>
  </si>
  <si>
    <t>Tempestad</t>
  </si>
  <si>
    <t>Tempestad (RR)</t>
  </si>
  <si>
    <t>Tulipe Age 2</t>
  </si>
  <si>
    <t>Buyuk Yalan 4</t>
  </si>
  <si>
    <t>Iss Pyaar Ko Kya WE</t>
  </si>
  <si>
    <t>Movie 5</t>
  </si>
  <si>
    <t>Litex v. Lokomotiv Sofia</t>
  </si>
  <si>
    <t>Lokomotiv Plovdiv v. Haskovo</t>
  </si>
  <si>
    <t>Xena: Warrior Princess (RR)</t>
  </si>
  <si>
    <t>Grimm (RR)</t>
  </si>
  <si>
    <t>Covert affairs (RR)</t>
  </si>
  <si>
    <t>Walker Texas ranger (RR)</t>
  </si>
  <si>
    <t>Xena: Warrior Princess</t>
  </si>
  <si>
    <t>Grimm</t>
  </si>
  <si>
    <t>Covert affairs</t>
  </si>
  <si>
    <t>Walker Texas ranger</t>
  </si>
  <si>
    <t xml:space="preserve">Bez Bagaj </t>
  </si>
  <si>
    <t>Crusoe</t>
  </si>
  <si>
    <t>Ice road truckers</t>
  </si>
  <si>
    <t>Night time</t>
  </si>
  <si>
    <t>M</t>
  </si>
  <si>
    <t>T</t>
  </si>
  <si>
    <t>W</t>
  </si>
  <si>
    <t>F</t>
  </si>
  <si>
    <t>DSK Bank</t>
  </si>
  <si>
    <t>Circulation</t>
  </si>
  <si>
    <t>Base</t>
  </si>
  <si>
    <t>Height</t>
  </si>
  <si>
    <t>Deadline</t>
  </si>
  <si>
    <t>Size</t>
  </si>
  <si>
    <t>Measure</t>
  </si>
  <si>
    <t>#</t>
  </si>
  <si>
    <t>Unit Cost</t>
  </si>
  <si>
    <t>Cost per</t>
  </si>
  <si>
    <t>Color</t>
  </si>
  <si>
    <t>Discount</t>
  </si>
  <si>
    <t>Gross</t>
  </si>
  <si>
    <t>NET</t>
  </si>
  <si>
    <t>Cost Per</t>
  </si>
  <si>
    <t>in measure</t>
  </si>
  <si>
    <t>BGN</t>
  </si>
  <si>
    <t>Adv.</t>
  </si>
  <si>
    <t>Adv</t>
  </si>
  <si>
    <t>S</t>
  </si>
  <si>
    <t>full</t>
  </si>
  <si>
    <t>Newspapers</t>
  </si>
  <si>
    <t>daily</t>
  </si>
  <si>
    <t>inner</t>
  </si>
  <si>
    <t>VAT 20%</t>
  </si>
  <si>
    <t>Net VAT incl.</t>
  </si>
  <si>
    <t>Net National:</t>
  </si>
  <si>
    <t>Медиа план</t>
  </si>
  <si>
    <t>Клиент:</t>
  </si>
  <si>
    <t>Продукт:</t>
  </si>
  <si>
    <t>Период:</t>
  </si>
  <si>
    <t>Интернет</t>
  </si>
  <si>
    <t>Позиция</t>
  </si>
  <si>
    <t>Размер на банера</t>
  </si>
  <si>
    <t>Присъствие</t>
  </si>
  <si>
    <t>Гарантирани
импресии</t>
  </si>
  <si>
    <t>Импресии</t>
  </si>
  <si>
    <t>Дни</t>
  </si>
  <si>
    <t>CPM</t>
  </si>
  <si>
    <t>Бруто</t>
  </si>
  <si>
    <t>п</t>
  </si>
  <si>
    <t>в</t>
  </si>
  <si>
    <t>с</t>
  </si>
  <si>
    <t>ч</t>
  </si>
  <si>
    <t>н</t>
  </si>
  <si>
    <t>c</t>
  </si>
  <si>
    <t>investor.bg/news/imoti</t>
  </si>
  <si>
    <t>inner pages, imoti</t>
  </si>
  <si>
    <t>300x250</t>
  </si>
  <si>
    <t>dnevnik.bg/biznes/imoti</t>
  </si>
  <si>
    <t>all pages, imoti</t>
  </si>
  <si>
    <t>Бюджет</t>
  </si>
  <si>
    <t>Отстъпка</t>
  </si>
  <si>
    <t>Нето</t>
  </si>
  <si>
    <t>Общо нето</t>
  </si>
  <si>
    <t xml:space="preserve">         </t>
  </si>
  <si>
    <t>MEDIA</t>
  </si>
  <si>
    <t>Net Budget</t>
  </si>
  <si>
    <t>Agency Commision</t>
  </si>
  <si>
    <t>Total Budget</t>
  </si>
  <si>
    <t xml:space="preserve">Final Budget </t>
  </si>
  <si>
    <t>including VAT (+20%)</t>
  </si>
  <si>
    <t>Presa</t>
  </si>
  <si>
    <t>TOTAL BUDGET FOR THE CAMPAIGN</t>
  </si>
  <si>
    <t>Cafe Communications Sofia</t>
  </si>
  <si>
    <t>Maritsa Plovdiv</t>
  </si>
  <si>
    <t>sm2</t>
  </si>
  <si>
    <t xml:space="preserve">Tender Plovdiv </t>
  </si>
  <si>
    <t>Обява за търг гр. Пловдив</t>
  </si>
  <si>
    <t>January - February</t>
  </si>
  <si>
    <t>February</t>
  </si>
  <si>
    <t>27.01.2020</t>
  </si>
  <si>
    <t>PERIOD: 27January 2020 - 27 February 2020</t>
  </si>
  <si>
    <t>DSK BANK Tender Plovdiv: CAMPAIGN BUDGET DISTRIBUTION</t>
  </si>
  <si>
    <t>10.02.2020 - 27.02.2020</t>
  </si>
  <si>
    <t xml:space="preserve">net </t>
  </si>
  <si>
    <t>LA</t>
  </si>
  <si>
    <t>AC</t>
  </si>
  <si>
    <t xml:space="preserve">Creative </t>
  </si>
  <si>
    <t xml:space="preserve">Fee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</si>
</sst>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.00_);_(* \(#,##0.00\);_(* &quot;-&quot;??_);_(@_)"/>
    <numFmt numFmtId="165" formatCode="0.0"/>
    <numFmt numFmtId="166" formatCode="0.0%"/>
    <numFmt numFmtId="167" formatCode="h:mm&quot; ч.&quot;"/>
    <numFmt numFmtId="168" formatCode="dd"/>
    <numFmt numFmtId="169" formatCode="0;[Red]0"/>
    <numFmt numFmtId="170" formatCode="&quot; &quot;#,##0.00&quot; &quot;;&quot; (&quot;#,##0.00&quot;)&quot;;&quot; -&quot;00&quot; &quot;;&quot; &quot;@&quot; &quot;"/>
    <numFmt numFmtId="171" formatCode="_-* #,##0.00\ _л_в_-;\-* #,##0.00\ _л_в_-;_-* \-??\ _л_в_-;_-@_-"/>
    <numFmt numFmtId="172" formatCode="#,##0.00\ &quot;лв&quot;;\-#,##0.00\ &quot;лв&quot;"/>
    <numFmt numFmtId="173" formatCode="#,##0.00&quot; &quot;[$лв-402];&quot;-&quot;#,##0.00&quot; &quot;[$лв-402]"/>
    <numFmt numFmtId="174" formatCode="#,##0.00&quot; лв&quot;;\-#,##0.00&quot; лв&quot;"/>
    <numFmt numFmtId="175" formatCode="#,##0.00\ &quot;лв.&quot;"/>
    <numFmt numFmtId="176" formatCode="_-* #,##0.00\ [$лв.-402]_-;\-* #,##0.00\ [$лв.-402]_-;_-* &quot;-&quot;??\ [$лв.-402]_-;_-@_-"/>
    <numFmt numFmtId="177" formatCode="0.00;[Red]0.00"/>
  </numFmts>
  <fonts count="44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Trebuchet MS"/>
      <family val="2"/>
      <charset val="204"/>
    </font>
    <font>
      <sz val="10"/>
      <name val="Tahoma"/>
      <family val="2"/>
      <charset val="204"/>
    </font>
    <font>
      <b/>
      <sz val="10"/>
      <color indexed="10"/>
      <name val="Tahoma"/>
      <family val="2"/>
      <charset val="204"/>
    </font>
    <font>
      <sz val="8"/>
      <name val="Tahoma"/>
      <family val="2"/>
      <charset val="204"/>
    </font>
    <font>
      <b/>
      <sz val="8"/>
      <color indexed="9"/>
      <name val="Tahoma"/>
      <family val="2"/>
      <charset val="204"/>
    </font>
    <font>
      <b/>
      <sz val="8"/>
      <name val="Tahoma"/>
      <family val="2"/>
      <charset val="204"/>
    </font>
    <font>
      <sz val="10"/>
      <name val="Arial"/>
      <family val="2"/>
      <charset val="204"/>
    </font>
    <font>
      <sz val="8"/>
      <name val="Verdana"/>
      <family val="2"/>
      <charset val="204"/>
    </font>
    <font>
      <sz val="8"/>
      <color indexed="63"/>
      <name val="Verdana"/>
      <family val="2"/>
      <charset val="204"/>
    </font>
    <font>
      <sz val="10"/>
      <name val="Arial"/>
      <family val="2"/>
      <charset val="204"/>
    </font>
    <font>
      <b/>
      <sz val="10"/>
      <name val="Tahoma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</font>
    <font>
      <sz val="10"/>
      <color rgb="FF000000"/>
      <name val="Arial"/>
      <family val="2"/>
      <charset val="204"/>
    </font>
    <font>
      <sz val="10"/>
      <color rgb="FF000000"/>
      <name val="Helv"/>
      <charset val="204"/>
    </font>
    <font>
      <sz val="10"/>
      <name val="Garamond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0"/>
      <name val="Calibri"/>
      <family val="2"/>
      <charset val="204"/>
      <scheme val="minor"/>
    </font>
    <font>
      <b/>
      <i/>
      <u/>
      <sz val="14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color indexed="62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14"/>
      <color indexed="63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/>
      <diagonal/>
    </border>
    <border>
      <left style="thin">
        <color indexed="23"/>
      </left>
      <right/>
      <top style="thick">
        <color indexed="23"/>
      </top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23"/>
      </right>
      <top style="thick">
        <color indexed="2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/>
      <right/>
      <top style="thick">
        <color indexed="2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1">
    <xf numFmtId="0" fontId="0" fillId="0" borderId="0"/>
    <xf numFmtId="170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19" fillId="0" borderId="0"/>
    <xf numFmtId="0" fontId="20" fillId="0" borderId="0"/>
    <xf numFmtId="0" fontId="14" fillId="0" borderId="0"/>
    <xf numFmtId="0" fontId="20" fillId="0" borderId="0" applyNumberFormat="0" applyFont="0" applyBorder="0" applyProtection="0"/>
    <xf numFmtId="0" fontId="21" fillId="0" borderId="0"/>
    <xf numFmtId="0" fontId="22" fillId="0" borderId="0" applyNumberFormat="0" applyBorder="0" applyProtection="0"/>
    <xf numFmtId="0" fontId="22" fillId="0" borderId="0" applyNumberFormat="0" applyBorder="0" applyProtection="0"/>
    <xf numFmtId="0" fontId="11" fillId="0" borderId="0"/>
    <xf numFmtId="9" fontId="14" fillId="0" borderId="0" applyFont="0" applyFill="0" applyBorder="0" applyAlignment="0" applyProtection="0"/>
    <xf numFmtId="0" fontId="18" fillId="0" borderId="0"/>
    <xf numFmtId="9" fontId="3" fillId="0" borderId="0" applyFont="0" applyFill="0" applyBorder="0" applyAlignment="0" applyProtection="0"/>
    <xf numFmtId="0" fontId="23" fillId="0" borderId="0" applyNumberFormat="0" applyBorder="0" applyProtection="0"/>
    <xf numFmtId="171" fontId="11" fillId="0" borderId="0" applyFill="0" applyBorder="0" applyAlignment="0" applyProtection="0"/>
    <xf numFmtId="9" fontId="11" fillId="0" borderId="0" applyFill="0" applyBorder="0" applyAlignment="0" applyProtection="0"/>
    <xf numFmtId="0" fontId="11" fillId="0" borderId="0"/>
    <xf numFmtId="9" fontId="24" fillId="0" borderId="0" applyFont="0" applyFill="0" applyBorder="0" applyAlignment="0" applyProtection="0"/>
    <xf numFmtId="0" fontId="2" fillId="0" borderId="0"/>
    <xf numFmtId="0" fontId="24" fillId="0" borderId="0"/>
    <xf numFmtId="0" fontId="27" fillId="0" borderId="0"/>
    <xf numFmtId="0" fontId="26" fillId="0" borderId="0"/>
    <xf numFmtId="0" fontId="1" fillId="0" borderId="0"/>
    <xf numFmtId="0" fontId="11" fillId="0" borderId="0"/>
    <xf numFmtId="0" fontId="11" fillId="0" borderId="0"/>
    <xf numFmtId="0" fontId="25" fillId="0" borderId="0"/>
    <xf numFmtId="0" fontId="27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2" fillId="0" borderId="0" applyNumberFormat="0" applyBorder="0" applyProtection="0"/>
    <xf numFmtId="0" fontId="3" fillId="0" borderId="0"/>
    <xf numFmtId="0" fontId="22" fillId="0" borderId="0" applyNumberFormat="0" applyBorder="0" applyProtection="0"/>
    <xf numFmtId="0" fontId="22" fillId="0" borderId="0" applyNumberFormat="0" applyBorder="0" applyProtection="0"/>
    <xf numFmtId="0" fontId="3" fillId="0" borderId="0"/>
  </cellStyleXfs>
  <cellXfs count="339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1" xfId="0" applyFont="1" applyFill="1" applyBorder="1"/>
    <xf numFmtId="16" fontId="6" fillId="2" borderId="0" xfId="0" quotePrefix="1" applyNumberFormat="1" applyFont="1" applyFill="1"/>
    <xf numFmtId="0" fontId="6" fillId="2" borderId="0" xfId="0" applyFont="1" applyFill="1"/>
    <xf numFmtId="0" fontId="4" fillId="0" borderId="0" xfId="0" applyFont="1"/>
    <xf numFmtId="0" fontId="7" fillId="2" borderId="0" xfId="0" applyFont="1" applyFill="1"/>
    <xf numFmtId="9" fontId="0" fillId="2" borderId="0" xfId="0" applyNumberFormat="1" applyFill="1"/>
    <xf numFmtId="0" fontId="5" fillId="2" borderId="2" xfId="0" applyFont="1" applyFill="1" applyBorder="1"/>
    <xf numFmtId="9" fontId="8" fillId="2" borderId="0" xfId="11" applyNumberFormat="1" applyFont="1" applyFill="1" applyBorder="1" applyAlignment="1">
      <alignment horizontal="center"/>
    </xf>
    <xf numFmtId="0" fontId="0" fillId="2" borderId="1" xfId="0" applyFill="1" applyBorder="1"/>
    <xf numFmtId="16" fontId="7" fillId="2" borderId="1" xfId="0" applyNumberFormat="1" applyFont="1" applyFill="1" applyBorder="1"/>
    <xf numFmtId="0" fontId="7" fillId="2" borderId="1" xfId="0" applyFont="1" applyFill="1" applyBorder="1"/>
    <xf numFmtId="0" fontId="0" fillId="2" borderId="0" xfId="0" applyFill="1" applyAlignment="1">
      <alignment horizontal="center"/>
    </xf>
    <xf numFmtId="2" fontId="4" fillId="0" borderId="0" xfId="0" applyNumberFormat="1" applyFont="1"/>
    <xf numFmtId="0" fontId="12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horizontal="right" vertical="top" wrapText="1"/>
    </xf>
    <xf numFmtId="0" fontId="0" fillId="2" borderId="0" xfId="0" applyFill="1" applyBorder="1"/>
    <xf numFmtId="0" fontId="12" fillId="0" borderId="4" xfId="0" applyFont="1" applyBorder="1" applyAlignment="1">
      <alignment horizontal="center" wrapText="1"/>
    </xf>
    <xf numFmtId="16" fontId="7" fillId="2" borderId="0" xfId="0" applyNumberFormat="1" applyFont="1" applyFill="1" applyBorder="1"/>
    <xf numFmtId="0" fontId="7" fillId="2" borderId="0" xfId="0" applyFont="1" applyFill="1" applyBorder="1"/>
    <xf numFmtId="1" fontId="0" fillId="2" borderId="1" xfId="0" applyNumberFormat="1" applyFill="1" applyBorder="1"/>
    <xf numFmtId="0" fontId="11" fillId="2" borderId="0" xfId="0" applyFont="1" applyFill="1"/>
    <xf numFmtId="14" fontId="0" fillId="0" borderId="0" xfId="0" applyNumberFormat="1"/>
    <xf numFmtId="9" fontId="11" fillId="2" borderId="0" xfId="0" applyNumberFormat="1" applyFont="1" applyFill="1"/>
    <xf numFmtId="0" fontId="11" fillId="0" borderId="0" xfId="0" applyFont="1"/>
    <xf numFmtId="0" fontId="7" fillId="2" borderId="5" xfId="0" applyFont="1" applyFill="1" applyBorder="1"/>
    <xf numFmtId="9" fontId="8" fillId="2" borderId="1" xfId="11" applyNumberFormat="1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/>
    <xf numFmtId="0" fontId="0" fillId="2" borderId="8" xfId="0" applyFill="1" applyBorder="1"/>
    <xf numFmtId="0" fontId="11" fillId="6" borderId="9" xfId="0" applyFont="1" applyFill="1" applyBorder="1"/>
    <xf numFmtId="16" fontId="15" fillId="6" borderId="10" xfId="0" quotePrefix="1" applyNumberFormat="1" applyFont="1" applyFill="1" applyBorder="1"/>
    <xf numFmtId="0" fontId="15" fillId="6" borderId="10" xfId="0" applyFont="1" applyFill="1" applyBorder="1"/>
    <xf numFmtId="0" fontId="15" fillId="6" borderId="11" xfId="0" applyFont="1" applyFill="1" applyBorder="1"/>
    <xf numFmtId="0" fontId="7" fillId="2" borderId="12" xfId="0" applyFont="1" applyFill="1" applyBorder="1"/>
    <xf numFmtId="0" fontId="0" fillId="6" borderId="13" xfId="0" applyFill="1" applyBorder="1"/>
    <xf numFmtId="0" fontId="13" fillId="6" borderId="14" xfId="0" applyFont="1" applyFill="1" applyBorder="1" applyAlignment="1">
      <alignment horizontal="right" vertical="top" wrapText="1"/>
    </xf>
    <xf numFmtId="0" fontId="12" fillId="6" borderId="15" xfId="0" applyFont="1" applyFill="1" applyBorder="1" applyAlignment="1">
      <alignment horizontal="center" wrapText="1"/>
    </xf>
    <xf numFmtId="16" fontId="7" fillId="6" borderId="16" xfId="0" applyNumberFormat="1" applyFont="1" applyFill="1" applyBorder="1"/>
    <xf numFmtId="0" fontId="7" fillId="2" borderId="17" xfId="0" applyFont="1" applyFill="1" applyBorder="1"/>
    <xf numFmtId="0" fontId="0" fillId="2" borderId="18" xfId="0" applyFill="1" applyBorder="1"/>
    <xf numFmtId="0" fontId="7" fillId="2" borderId="6" xfId="0" applyFont="1" applyFill="1" applyBorder="1"/>
    <xf numFmtId="0" fontId="0" fillId="2" borderId="19" xfId="0" applyFill="1" applyBorder="1"/>
    <xf numFmtId="0" fontId="7" fillId="2" borderId="7" xfId="0" applyFont="1" applyFill="1" applyBorder="1"/>
    <xf numFmtId="0" fontId="0" fillId="2" borderId="20" xfId="0" applyFill="1" applyBorder="1"/>
    <xf numFmtId="0" fontId="7" fillId="6" borderId="21" xfId="0" applyFont="1" applyFill="1" applyBorder="1"/>
    <xf numFmtId="1" fontId="0" fillId="2" borderId="22" xfId="0" applyNumberFormat="1" applyFill="1" applyBorder="1"/>
    <xf numFmtId="1" fontId="0" fillId="2" borderId="23" xfId="0" applyNumberFormat="1" applyFill="1" applyBorder="1"/>
    <xf numFmtId="1" fontId="0" fillId="2" borderId="24" xfId="0" applyNumberFormat="1" applyFill="1" applyBorder="1"/>
    <xf numFmtId="0" fontId="16" fillId="6" borderId="25" xfId="0" applyFont="1" applyFill="1" applyBorder="1" applyAlignment="1">
      <alignment horizontal="center"/>
    </xf>
    <xf numFmtId="0" fontId="15" fillId="6" borderId="25" xfId="0" applyFont="1" applyFill="1" applyBorder="1" applyAlignment="1">
      <alignment horizontal="center"/>
    </xf>
    <xf numFmtId="0" fontId="4" fillId="0" borderId="26" xfId="0" applyFont="1" applyBorder="1"/>
    <xf numFmtId="2" fontId="4" fillId="0" borderId="27" xfId="0" applyNumberFormat="1" applyFont="1" applyBorder="1"/>
    <xf numFmtId="2" fontId="4" fillId="0" borderId="28" xfId="0" applyNumberFormat="1" applyFont="1" applyBorder="1"/>
    <xf numFmtId="0" fontId="4" fillId="0" borderId="29" xfId="0" applyFont="1" applyBorder="1"/>
    <xf numFmtId="2" fontId="4" fillId="0" borderId="0" xfId="0" applyNumberFormat="1" applyFont="1" applyBorder="1"/>
    <xf numFmtId="2" fontId="4" fillId="0" borderId="30" xfId="0" applyNumberFormat="1" applyFont="1" applyBorder="1"/>
    <xf numFmtId="0" fontId="4" fillId="0" borderId="29" xfId="0" applyFont="1" applyBorder="1" applyAlignment="1">
      <alignment horizontal="left"/>
    </xf>
    <xf numFmtId="0" fontId="4" fillId="0" borderId="31" xfId="0" applyFont="1" applyBorder="1"/>
    <xf numFmtId="2" fontId="4" fillId="0" borderId="32" xfId="0" applyNumberFormat="1" applyFont="1" applyBorder="1"/>
    <xf numFmtId="2" fontId="4" fillId="0" borderId="33" xfId="0" applyNumberFormat="1" applyFont="1" applyBorder="1"/>
    <xf numFmtId="0" fontId="4" fillId="0" borderId="34" xfId="0" applyFont="1" applyBorder="1"/>
    <xf numFmtId="9" fontId="0" fillId="2" borderId="0" xfId="14" applyFont="1" applyFill="1"/>
    <xf numFmtId="0" fontId="9" fillId="3" borderId="35" xfId="0" applyFont="1" applyFill="1" applyBorder="1" applyAlignment="1">
      <alignment horizontal="center" vertical="center"/>
    </xf>
    <xf numFmtId="0" fontId="10" fillId="2" borderId="36" xfId="0" applyFont="1" applyFill="1" applyBorder="1"/>
    <xf numFmtId="0" fontId="0" fillId="0" borderId="27" xfId="0" applyBorder="1"/>
    <xf numFmtId="0" fontId="10" fillId="2" borderId="37" xfId="0" applyFont="1" applyFill="1" applyBorder="1"/>
    <xf numFmtId="0" fontId="0" fillId="0" borderId="0" xfId="0" applyBorder="1"/>
    <xf numFmtId="165" fontId="0" fillId="0" borderId="0" xfId="0" applyNumberFormat="1" applyBorder="1"/>
    <xf numFmtId="165" fontId="0" fillId="0" borderId="30" xfId="0" applyNumberFormat="1" applyBorder="1"/>
    <xf numFmtId="0" fontId="10" fillId="2" borderId="38" xfId="0" applyFont="1" applyFill="1" applyBorder="1"/>
    <xf numFmtId="0" fontId="10" fillId="2" borderId="39" xfId="0" applyFont="1" applyFill="1" applyBorder="1"/>
    <xf numFmtId="0" fontId="10" fillId="2" borderId="40" xfId="0" applyFont="1" applyFill="1" applyBorder="1"/>
    <xf numFmtId="0" fontId="10" fillId="2" borderId="37" xfId="0" applyFont="1" applyFill="1" applyBorder="1" applyAlignment="1">
      <alignment horizontal="left"/>
    </xf>
    <xf numFmtId="0" fontId="10" fillId="2" borderId="41" xfId="0" applyFont="1" applyFill="1" applyBorder="1"/>
    <xf numFmtId="0" fontId="0" fillId="0" borderId="32" xfId="0" applyBorder="1"/>
    <xf numFmtId="165" fontId="0" fillId="0" borderId="32" xfId="0" applyNumberFormat="1" applyBorder="1"/>
    <xf numFmtId="165" fontId="0" fillId="0" borderId="33" xfId="0" applyNumberFormat="1" applyBorder="1"/>
    <xf numFmtId="0" fontId="10" fillId="2" borderId="42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2" borderId="45" xfId="0" applyFont="1" applyFill="1" applyBorder="1"/>
    <xf numFmtId="0" fontId="10" fillId="2" borderId="46" xfId="0" applyFont="1" applyFill="1" applyBorder="1"/>
    <xf numFmtId="0" fontId="10" fillId="2" borderId="0" xfId="0" applyFont="1" applyFill="1" applyBorder="1"/>
    <xf numFmtId="0" fontId="9" fillId="7" borderId="35" xfId="0" applyFont="1" applyFill="1" applyBorder="1" applyAlignment="1">
      <alignment horizontal="center" vertical="center"/>
    </xf>
    <xf numFmtId="0" fontId="5" fillId="2" borderId="9" xfId="0" applyFont="1" applyFill="1" applyBorder="1"/>
    <xf numFmtId="0" fontId="9" fillId="4" borderId="35" xfId="0" applyFont="1" applyFill="1" applyBorder="1" applyAlignment="1">
      <alignment horizontal="center" vertical="center"/>
    </xf>
    <xf numFmtId="0" fontId="0" fillId="0" borderId="28" xfId="0" applyBorder="1"/>
    <xf numFmtId="0" fontId="0" fillId="0" borderId="30" xfId="0" applyBorder="1"/>
    <xf numFmtId="0" fontId="0" fillId="0" borderId="33" xfId="0" applyBorder="1"/>
    <xf numFmtId="0" fontId="0" fillId="2" borderId="30" xfId="0" applyFill="1" applyBorder="1"/>
    <xf numFmtId="0" fontId="9" fillId="4" borderId="47" xfId="0" applyFont="1" applyFill="1" applyBorder="1" applyAlignment="1">
      <alignment horizontal="center" vertical="center"/>
    </xf>
    <xf numFmtId="0" fontId="7" fillId="2" borderId="27" xfId="0" applyFont="1" applyFill="1" applyBorder="1"/>
    <xf numFmtId="0" fontId="7" fillId="2" borderId="28" xfId="0" applyFont="1" applyFill="1" applyBorder="1"/>
    <xf numFmtId="0" fontId="9" fillId="8" borderId="35" xfId="0" applyFont="1" applyFill="1" applyBorder="1" applyAlignment="1">
      <alignment horizontal="center" vertical="center"/>
    </xf>
    <xf numFmtId="0" fontId="0" fillId="2" borderId="32" xfId="0" applyFill="1" applyBorder="1"/>
    <xf numFmtId="0" fontId="0" fillId="2" borderId="33" xfId="0" applyFill="1" applyBorder="1"/>
    <xf numFmtId="0" fontId="9" fillId="9" borderId="35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165" fontId="0" fillId="0" borderId="33" xfId="0" applyNumberFormat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9" fillId="11" borderId="48" xfId="0" applyFont="1" applyFill="1" applyBorder="1" applyAlignment="1">
      <alignment horizontal="center" vertical="center"/>
    </xf>
    <xf numFmtId="0" fontId="5" fillId="2" borderId="17" xfId="0" applyFont="1" applyFill="1" applyBorder="1"/>
    <xf numFmtId="0" fontId="9" fillId="9" borderId="36" xfId="0" applyFont="1" applyFill="1" applyBorder="1" applyAlignment="1">
      <alignment horizontal="center" vertical="center"/>
    </xf>
    <xf numFmtId="0" fontId="9" fillId="12" borderId="35" xfId="0" applyFont="1" applyFill="1" applyBorder="1" applyAlignment="1">
      <alignment horizontal="center" vertical="center"/>
    </xf>
    <xf numFmtId="0" fontId="5" fillId="2" borderId="49" xfId="0" applyFont="1" applyFill="1" applyBorder="1"/>
    <xf numFmtId="0" fontId="5" fillId="2" borderId="50" xfId="0" applyFont="1" applyFill="1" applyBorder="1"/>
    <xf numFmtId="0" fontId="0" fillId="0" borderId="27" xfId="0" applyFill="1" applyBorder="1"/>
    <xf numFmtId="0" fontId="0" fillId="0" borderId="28" xfId="0" applyFill="1" applyBorder="1"/>
    <xf numFmtId="0" fontId="0" fillId="0" borderId="32" xfId="0" applyFill="1" applyBorder="1"/>
    <xf numFmtId="0" fontId="0" fillId="0" borderId="33" xfId="0" applyFill="1" applyBorder="1"/>
    <xf numFmtId="0" fontId="0" fillId="0" borderId="0" xfId="0" applyFill="1" applyBorder="1"/>
    <xf numFmtId="0" fontId="0" fillId="0" borderId="30" xfId="0" applyFill="1" applyBorder="1"/>
    <xf numFmtId="0" fontId="9" fillId="13" borderId="51" xfId="0" applyFont="1" applyFill="1" applyBorder="1" applyAlignment="1">
      <alignment horizontal="center" vertical="center"/>
    </xf>
    <xf numFmtId="0" fontId="5" fillId="14" borderId="0" xfId="0" applyFont="1" applyFill="1" applyBorder="1"/>
    <xf numFmtId="0" fontId="0" fillId="14" borderId="0" xfId="0" applyFill="1" applyBorder="1"/>
    <xf numFmtId="165" fontId="0" fillId="0" borderId="0" xfId="0" applyNumberFormat="1" applyFill="1" applyBorder="1"/>
    <xf numFmtId="165" fontId="0" fillId="0" borderId="30" xfId="0" applyNumberFormat="1" applyFill="1" applyBorder="1"/>
    <xf numFmtId="165" fontId="0" fillId="0" borderId="32" xfId="0" applyNumberFormat="1" applyFill="1" applyBorder="1"/>
    <xf numFmtId="165" fontId="0" fillId="0" borderId="27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30" xfId="0" applyNumberFormat="1" applyBorder="1" applyAlignment="1">
      <alignment horizontal="center"/>
    </xf>
    <xf numFmtId="0" fontId="17" fillId="0" borderId="52" xfId="0" applyFont="1" applyBorder="1" applyAlignment="1">
      <alignment horizontal="center"/>
    </xf>
    <xf numFmtId="165" fontId="17" fillId="0" borderId="52" xfId="0" applyNumberFormat="1" applyFont="1" applyBorder="1" applyAlignment="1">
      <alignment horizontal="center"/>
    </xf>
    <xf numFmtId="165" fontId="17" fillId="0" borderId="53" xfId="0" applyNumberFormat="1" applyFont="1" applyBorder="1" applyAlignment="1">
      <alignment horizontal="center"/>
    </xf>
    <xf numFmtId="0" fontId="4" fillId="2" borderId="54" xfId="0" applyFont="1" applyFill="1" applyBorder="1"/>
    <xf numFmtId="2" fontId="4" fillId="0" borderId="0" xfId="0" applyNumberFormat="1" applyFont="1" applyFill="1" applyBorder="1"/>
    <xf numFmtId="0" fontId="4" fillId="0" borderId="26" xfId="0" applyFont="1" applyFill="1" applyBorder="1"/>
    <xf numFmtId="2" fontId="4" fillId="0" borderId="27" xfId="0" applyNumberFormat="1" applyFont="1" applyFill="1" applyBorder="1"/>
    <xf numFmtId="2" fontId="4" fillId="0" borderId="28" xfId="0" applyNumberFormat="1" applyFont="1" applyFill="1" applyBorder="1"/>
    <xf numFmtId="0" fontId="4" fillId="0" borderId="29" xfId="0" applyFont="1" applyFill="1" applyBorder="1"/>
    <xf numFmtId="2" fontId="4" fillId="0" borderId="30" xfId="0" applyNumberFormat="1" applyFont="1" applyFill="1" applyBorder="1"/>
    <xf numFmtId="0" fontId="0" fillId="0" borderId="29" xfId="0" applyFill="1" applyBorder="1"/>
    <xf numFmtId="0" fontId="4" fillId="0" borderId="31" xfId="0" applyFont="1" applyFill="1" applyBorder="1"/>
    <xf numFmtId="2" fontId="4" fillId="0" borderId="32" xfId="0" applyNumberFormat="1" applyFont="1" applyFill="1" applyBorder="1"/>
    <xf numFmtId="2" fontId="4" fillId="0" borderId="33" xfId="0" applyNumberFormat="1" applyFont="1" applyFill="1" applyBorder="1"/>
    <xf numFmtId="0" fontId="16" fillId="0" borderId="29" xfId="0" applyFont="1" applyBorder="1"/>
    <xf numFmtId="0" fontId="10" fillId="2" borderId="55" xfId="0" applyFont="1" applyFill="1" applyBorder="1"/>
    <xf numFmtId="165" fontId="17" fillId="0" borderId="56" xfId="0" applyNumberFormat="1" applyFont="1" applyBorder="1" applyAlignment="1">
      <alignment horizontal="center"/>
    </xf>
    <xf numFmtId="166" fontId="8" fillId="15" borderId="1" xfId="11" applyNumberFormat="1" applyFont="1" applyFill="1" applyBorder="1" applyAlignment="1">
      <alignment horizontal="center"/>
    </xf>
    <xf numFmtId="166" fontId="8" fillId="15" borderId="8" xfId="11" applyNumberFormat="1" applyFont="1" applyFill="1" applyBorder="1" applyAlignment="1">
      <alignment horizontal="center"/>
    </xf>
    <xf numFmtId="0" fontId="0" fillId="14" borderId="0" xfId="0" applyFill="1"/>
    <xf numFmtId="0" fontId="0" fillId="1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16" fillId="16" borderId="56" xfId="0" applyFont="1" applyFill="1" applyBorder="1"/>
    <xf numFmtId="2" fontId="16" fillId="16" borderId="52" xfId="0" applyNumberFormat="1" applyFont="1" applyFill="1" applyBorder="1"/>
    <xf numFmtId="2" fontId="16" fillId="16" borderId="53" xfId="0" applyNumberFormat="1" applyFont="1" applyFill="1" applyBorder="1"/>
    <xf numFmtId="0" fontId="28" fillId="0" borderId="9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4" fontId="28" fillId="0" borderId="10" xfId="0" applyNumberFormat="1" applyFont="1" applyBorder="1" applyAlignment="1">
      <alignment horizontal="center"/>
    </xf>
    <xf numFmtId="4" fontId="28" fillId="0" borderId="57" xfId="0" applyNumberFormat="1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applyFont="1" applyBorder="1"/>
    <xf numFmtId="4" fontId="28" fillId="0" borderId="8" xfId="0" applyNumberFormat="1" applyFont="1" applyBorder="1" applyAlignment="1">
      <alignment horizontal="center"/>
    </xf>
    <xf numFmtId="4" fontId="28" fillId="0" borderId="74" xfId="0" applyNumberFormat="1" applyFont="1" applyBorder="1" applyAlignment="1">
      <alignment horizontal="center"/>
    </xf>
    <xf numFmtId="0" fontId="30" fillId="0" borderId="17" xfId="0" applyFont="1" applyFill="1" applyBorder="1"/>
    <xf numFmtId="3" fontId="31" fillId="0" borderId="2" xfId="0" applyNumberFormat="1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/>
    </xf>
    <xf numFmtId="14" fontId="32" fillId="0" borderId="2" xfId="0" applyNumberFormat="1" applyFont="1" applyFill="1" applyBorder="1" applyAlignment="1">
      <alignment horizontal="center"/>
    </xf>
    <xf numFmtId="1" fontId="31" fillId="0" borderId="2" xfId="0" applyNumberFormat="1" applyFont="1" applyFill="1" applyBorder="1" applyAlignment="1">
      <alignment horizontal="center"/>
    </xf>
    <xf numFmtId="4" fontId="31" fillId="0" borderId="2" xfId="0" applyNumberFormat="1" applyFont="1" applyFill="1" applyBorder="1" applyAlignment="1">
      <alignment horizontal="center"/>
    </xf>
    <xf numFmtId="10" fontId="31" fillId="0" borderId="2" xfId="0" applyNumberFormat="1" applyFont="1" applyFill="1" applyBorder="1" applyAlignment="1">
      <alignment horizontal="center" vertical="center" wrapText="1"/>
    </xf>
    <xf numFmtId="4" fontId="31" fillId="0" borderId="18" xfId="0" applyNumberFormat="1" applyFont="1" applyFill="1" applyBorder="1" applyAlignment="1">
      <alignment horizontal="center"/>
    </xf>
    <xf numFmtId="0" fontId="28" fillId="19" borderId="50" xfId="0" applyFont="1" applyFill="1" applyBorder="1" applyAlignment="1">
      <alignment horizontal="left"/>
    </xf>
    <xf numFmtId="0" fontId="28" fillId="19" borderId="58" xfId="0" applyFont="1" applyFill="1" applyBorder="1" applyAlignment="1">
      <alignment horizontal="left"/>
    </xf>
    <xf numFmtId="167" fontId="28" fillId="19" borderId="58" xfId="0" applyNumberFormat="1" applyFont="1" applyFill="1" applyBorder="1"/>
    <xf numFmtId="177" fontId="28" fillId="19" borderId="58" xfId="0" applyNumberFormat="1" applyFont="1" applyFill="1" applyBorder="1" applyAlignment="1">
      <alignment horizontal="center"/>
    </xf>
    <xf numFmtId="169" fontId="28" fillId="19" borderId="58" xfId="0" applyNumberFormat="1" applyFont="1" applyFill="1" applyBorder="1" applyAlignment="1">
      <alignment horizontal="center"/>
    </xf>
    <xf numFmtId="4" fontId="28" fillId="19" borderId="58" xfId="0" applyNumberFormat="1" applyFont="1" applyFill="1" applyBorder="1" applyAlignment="1">
      <alignment horizontal="center"/>
    </xf>
    <xf numFmtId="4" fontId="28" fillId="19" borderId="32" xfId="0" applyNumberFormat="1" applyFont="1" applyFill="1" applyBorder="1"/>
    <xf numFmtId="0" fontId="28" fillId="0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center"/>
    </xf>
    <xf numFmtId="167" fontId="33" fillId="0" borderId="0" xfId="0" applyNumberFormat="1" applyFont="1" applyFill="1" applyBorder="1" applyAlignment="1">
      <alignment horizontal="center"/>
    </xf>
    <xf numFmtId="4" fontId="33" fillId="0" borderId="0" xfId="0" applyNumberFormat="1" applyFont="1" applyFill="1" applyBorder="1" applyAlignment="1">
      <alignment horizontal="center"/>
    </xf>
    <xf numFmtId="4" fontId="28" fillId="0" borderId="0" xfId="0" applyNumberFormat="1" applyFont="1" applyFill="1" applyBorder="1" applyAlignment="1">
      <alignment horizontal="right"/>
    </xf>
    <xf numFmtId="4" fontId="28" fillId="0" borderId="0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1" fillId="0" borderId="0" xfId="0" applyFont="1"/>
    <xf numFmtId="0" fontId="34" fillId="0" borderId="0" xfId="0" applyFont="1"/>
    <xf numFmtId="0" fontId="31" fillId="0" borderId="9" xfId="0" applyFont="1" applyBorder="1"/>
    <xf numFmtId="4" fontId="31" fillId="0" borderId="0" xfId="0" applyNumberFormat="1" applyFont="1"/>
    <xf numFmtId="0" fontId="31" fillId="0" borderId="6" xfId="0" applyFont="1" applyBorder="1"/>
    <xf numFmtId="0" fontId="31" fillId="0" borderId="0" xfId="0" applyFont="1" applyAlignment="1"/>
    <xf numFmtId="0" fontId="31" fillId="0" borderId="7" xfId="0" applyFont="1" applyBorder="1"/>
    <xf numFmtId="0" fontId="31" fillId="14" borderId="0" xfId="0" applyFont="1" applyFill="1"/>
    <xf numFmtId="0" fontId="31" fillId="0" borderId="0" xfId="0" applyFont="1" applyFill="1" applyBorder="1" applyAlignment="1">
      <alignment horizontal="left"/>
    </xf>
    <xf numFmtId="167" fontId="31" fillId="0" borderId="0" xfId="0" applyNumberFormat="1" applyFont="1" applyFill="1" applyBorder="1" applyAlignment="1">
      <alignment horizontal="center"/>
    </xf>
    <xf numFmtId="4" fontId="31" fillId="0" borderId="0" xfId="0" applyNumberFormat="1" applyFont="1" applyFill="1" applyBorder="1" applyAlignment="1">
      <alignment horizontal="center"/>
    </xf>
    <xf numFmtId="168" fontId="31" fillId="19" borderId="2" xfId="0" applyNumberFormat="1" applyFont="1" applyFill="1" applyBorder="1" applyAlignment="1">
      <alignment horizontal="center"/>
    </xf>
    <xf numFmtId="0" fontId="31" fillId="19" borderId="8" xfId="0" applyFont="1" applyFill="1" applyBorder="1" applyAlignment="1">
      <alignment horizontal="center"/>
    </xf>
    <xf numFmtId="1" fontId="31" fillId="0" borderId="17" xfId="0" applyNumberFormat="1" applyFont="1" applyFill="1" applyBorder="1" applyAlignment="1">
      <alignment horizontal="center"/>
    </xf>
    <xf numFmtId="1" fontId="31" fillId="17" borderId="2" xfId="0" applyNumberFormat="1" applyFont="1" applyFill="1" applyBorder="1" applyAlignment="1">
      <alignment horizontal="center"/>
    </xf>
    <xf numFmtId="1" fontId="31" fillId="17" borderId="18" xfId="0" applyNumberFormat="1" applyFont="1" applyFill="1" applyBorder="1" applyAlignment="1">
      <alignment horizontal="center"/>
    </xf>
    <xf numFmtId="1" fontId="31" fillId="5" borderId="8" xfId="0" applyNumberFormat="1" applyFont="1" applyFill="1" applyBorder="1" applyAlignment="1">
      <alignment horizontal="center"/>
    </xf>
    <xf numFmtId="0" fontId="35" fillId="2" borderId="0" xfId="0" applyFont="1" applyFill="1"/>
    <xf numFmtId="0" fontId="28" fillId="0" borderId="0" xfId="36" applyFont="1" applyFill="1" applyBorder="1" applyAlignment="1" applyProtection="1">
      <alignment horizontal="left"/>
      <protection locked="0"/>
    </xf>
    <xf numFmtId="0" fontId="36" fillId="0" borderId="0" xfId="37" applyFont="1" applyFill="1" applyAlignment="1" applyProtection="1">
      <protection locked="0"/>
    </xf>
    <xf numFmtId="0" fontId="31" fillId="0" borderId="0" xfId="37" applyFont="1" applyFill="1" applyBorder="1" applyProtection="1">
      <protection locked="0"/>
    </xf>
    <xf numFmtId="0" fontId="31" fillId="0" borderId="0" xfId="37" applyFont="1" applyFill="1" applyBorder="1" applyAlignment="1" applyProtection="1">
      <protection locked="0"/>
    </xf>
    <xf numFmtId="0" fontId="36" fillId="0" borderId="0" xfId="37" applyFont="1" applyFill="1" applyBorder="1" applyAlignment="1" applyProtection="1">
      <protection locked="0"/>
    </xf>
    <xf numFmtId="0" fontId="28" fillId="0" borderId="0" xfId="37" applyFont="1" applyFill="1" applyBorder="1" applyAlignment="1" applyProtection="1">
      <alignment horizontal="left"/>
      <protection locked="0"/>
    </xf>
    <xf numFmtId="0" fontId="28" fillId="0" borderId="0" xfId="37" applyFont="1" applyFill="1" applyBorder="1" applyAlignment="1" applyProtection="1">
      <protection locked="0"/>
    </xf>
    <xf numFmtId="0" fontId="37" fillId="0" borderId="0" xfId="36" applyFont="1" applyFill="1" applyBorder="1" applyAlignment="1" applyProtection="1">
      <alignment horizontal="left"/>
      <protection locked="0"/>
    </xf>
    <xf numFmtId="4" fontId="31" fillId="0" borderId="0" xfId="37" applyNumberFormat="1" applyFont="1" applyBorder="1"/>
    <xf numFmtId="172" fontId="37" fillId="0" borderId="0" xfId="36" applyNumberFormat="1" applyFont="1" applyFill="1" applyBorder="1" applyAlignment="1" applyProtection="1">
      <alignment horizontal="left"/>
      <protection locked="0"/>
    </xf>
    <xf numFmtId="0" fontId="38" fillId="0" borderId="62" xfId="37" applyFont="1" applyFill="1" applyBorder="1" applyAlignment="1" applyProtection="1">
      <alignment horizontal="center"/>
      <protection locked="0"/>
    </xf>
    <xf numFmtId="0" fontId="37" fillId="0" borderId="0" xfId="37" applyFont="1" applyFill="1" applyBorder="1" applyAlignment="1" applyProtection="1">
      <alignment horizontal="right"/>
      <protection locked="0"/>
    </xf>
    <xf numFmtId="0" fontId="36" fillId="0" borderId="0" xfId="37" applyFont="1" applyFill="1" applyAlignment="1" applyProtection="1">
      <alignment horizontal="center"/>
      <protection locked="0"/>
    </xf>
    <xf numFmtId="0" fontId="40" fillId="0" borderId="2" xfId="38" applyFont="1" applyBorder="1" applyAlignment="1">
      <alignment horizontal="center"/>
    </xf>
    <xf numFmtId="0" fontId="40" fillId="17" borderId="1" xfId="38" applyFont="1" applyFill="1" applyBorder="1" applyAlignment="1">
      <alignment horizontal="center"/>
    </xf>
    <xf numFmtId="0" fontId="31" fillId="17" borderId="1" xfId="38" applyFont="1" applyFill="1" applyBorder="1" applyAlignment="1">
      <alignment horizontal="center"/>
    </xf>
    <xf numFmtId="0" fontId="31" fillId="2" borderId="1" xfId="38" applyFont="1" applyFill="1" applyBorder="1" applyAlignment="1">
      <alignment wrapText="1"/>
    </xf>
    <xf numFmtId="0" fontId="31" fillId="2" borderId="1" xfId="38" applyFont="1" applyFill="1" applyBorder="1" applyAlignment="1">
      <alignment horizontal="center" wrapText="1"/>
    </xf>
    <xf numFmtId="9" fontId="31" fillId="2" borderId="1" xfId="38" applyNumberFormat="1" applyFont="1" applyFill="1" applyBorder="1" applyAlignment="1">
      <alignment horizontal="center" wrapText="1"/>
    </xf>
    <xf numFmtId="3" fontId="31" fillId="2" borderId="1" xfId="38" applyNumberFormat="1" applyFont="1" applyFill="1" applyBorder="1" applyAlignment="1">
      <alignment horizontal="center" wrapText="1"/>
    </xf>
    <xf numFmtId="1" fontId="31" fillId="0" borderId="1" xfId="38" applyNumberFormat="1" applyFont="1" applyFill="1" applyBorder="1" applyAlignment="1">
      <alignment horizontal="center"/>
    </xf>
    <xf numFmtId="173" fontId="31" fillId="2" borderId="1" xfId="38" applyNumberFormat="1" applyFont="1" applyFill="1" applyBorder="1" applyAlignment="1"/>
    <xf numFmtId="0" fontId="31" fillId="2" borderId="1" xfId="38" applyFont="1" applyFill="1" applyBorder="1" applyAlignment="1">
      <alignment horizontal="center"/>
    </xf>
    <xf numFmtId="0" fontId="31" fillId="21" borderId="1" xfId="38" applyFont="1" applyFill="1" applyBorder="1" applyAlignment="1">
      <alignment horizontal="center"/>
    </xf>
    <xf numFmtId="0" fontId="31" fillId="2" borderId="0" xfId="38" applyFont="1" applyFill="1" applyAlignment="1"/>
    <xf numFmtId="3" fontId="31" fillId="0" borderId="1" xfId="38" applyNumberFormat="1" applyFont="1" applyFill="1" applyBorder="1" applyAlignment="1">
      <alignment horizontal="center" wrapText="1"/>
    </xf>
    <xf numFmtId="3" fontId="28" fillId="0" borderId="0" xfId="37" applyNumberFormat="1" applyFont="1" applyFill="1" applyBorder="1" applyAlignment="1" applyProtection="1">
      <alignment horizontal="center"/>
      <protection locked="0"/>
    </xf>
    <xf numFmtId="172" fontId="28" fillId="0" borderId="0" xfId="37" applyNumberFormat="1" applyFont="1" applyFill="1" applyBorder="1" applyAlignment="1" applyProtection="1">
      <protection locked="0"/>
    </xf>
    <xf numFmtId="0" fontId="31" fillId="0" borderId="62" xfId="37" applyFont="1" applyFill="1" applyBorder="1" applyAlignment="1" applyProtection="1">
      <protection locked="0"/>
    </xf>
    <xf numFmtId="3" fontId="31" fillId="0" borderId="0" xfId="37" applyNumberFormat="1" applyFont="1" applyFill="1" applyBorder="1" applyAlignment="1" applyProtection="1">
      <alignment horizontal="center"/>
      <protection locked="0"/>
    </xf>
    <xf numFmtId="174" fontId="36" fillId="0" borderId="0" xfId="37" applyNumberFormat="1" applyFont="1" applyFill="1" applyAlignment="1" applyProtection="1">
      <protection locked="0"/>
    </xf>
    <xf numFmtId="0" fontId="31" fillId="0" borderId="60" xfId="39" applyFont="1" applyFill="1" applyBorder="1" applyAlignment="1" applyProtection="1">
      <alignment horizontal="center"/>
      <protection locked="0"/>
    </xf>
    <xf numFmtId="0" fontId="31" fillId="0" borderId="64" xfId="39" applyFont="1" applyFill="1" applyBorder="1" applyAlignment="1" applyProtection="1">
      <alignment horizontal="center"/>
      <protection locked="0"/>
    </xf>
    <xf numFmtId="172" fontId="36" fillId="0" borderId="0" xfId="37" applyNumberFormat="1" applyFont="1" applyFill="1" applyAlignment="1" applyProtection="1">
      <protection locked="0"/>
    </xf>
    <xf numFmtId="3" fontId="40" fillId="0" borderId="1" xfId="39" applyNumberFormat="1" applyFont="1" applyFill="1" applyBorder="1" applyAlignment="1" applyProtection="1">
      <alignment horizontal="center"/>
      <protection locked="0"/>
    </xf>
    <xf numFmtId="173" fontId="40" fillId="0" borderId="1" xfId="38" applyNumberFormat="1" applyFont="1" applyFill="1" applyBorder="1" applyAlignment="1"/>
    <xf numFmtId="9" fontId="40" fillId="0" borderId="1" xfId="37" applyNumberFormat="1" applyFont="1" applyFill="1" applyBorder="1" applyAlignment="1">
      <alignment horizontal="center"/>
    </xf>
    <xf numFmtId="0" fontId="31" fillId="0" borderId="0" xfId="37" applyFont="1" applyFill="1"/>
    <xf numFmtId="3" fontId="28" fillId="0" borderId="1" xfId="37" applyNumberFormat="1" applyFont="1" applyFill="1" applyBorder="1" applyAlignment="1" applyProtection="1">
      <alignment horizontal="center"/>
      <protection locked="0"/>
    </xf>
    <xf numFmtId="175" fontId="28" fillId="0" borderId="1" xfId="37" applyNumberFormat="1" applyFont="1" applyFill="1" applyBorder="1" applyAlignment="1" applyProtection="1">
      <alignment horizontal="right"/>
      <protection locked="0"/>
    </xf>
    <xf numFmtId="0" fontId="36" fillId="0" borderId="25" xfId="37" applyFont="1" applyFill="1" applyBorder="1" applyAlignment="1" applyProtection="1">
      <protection locked="0"/>
    </xf>
    <xf numFmtId="176" fontId="28" fillId="0" borderId="1" xfId="39" applyNumberFormat="1" applyFont="1" applyFill="1" applyBorder="1" applyAlignment="1" applyProtection="1">
      <protection locked="0"/>
    </xf>
    <xf numFmtId="0" fontId="31" fillId="0" borderId="0" xfId="39" applyFont="1" applyFill="1" applyBorder="1" applyAlignment="1" applyProtection="1">
      <alignment horizontal="right"/>
      <protection locked="0"/>
    </xf>
    <xf numFmtId="0" fontId="28" fillId="0" borderId="0" xfId="39" applyFont="1" applyFill="1" applyBorder="1" applyAlignment="1" applyProtection="1">
      <alignment horizontal="right"/>
      <protection locked="0"/>
    </xf>
    <xf numFmtId="0" fontId="31" fillId="0" borderId="0" xfId="39" applyFont="1" applyFill="1" applyBorder="1" applyAlignment="1" applyProtection="1">
      <protection locked="0"/>
    </xf>
    <xf numFmtId="0" fontId="31" fillId="0" borderId="0" xfId="39" applyFont="1" applyFill="1" applyBorder="1" applyAlignment="1" applyProtection="1">
      <alignment horizontal="center"/>
      <protection locked="0"/>
    </xf>
    <xf numFmtId="176" fontId="31" fillId="0" borderId="0" xfId="39" applyNumberFormat="1" applyFont="1" applyFill="1" applyBorder="1" applyAlignment="1" applyProtection="1">
      <protection locked="0"/>
    </xf>
    <xf numFmtId="3" fontId="32" fillId="0" borderId="0" xfId="37" applyNumberFormat="1" applyFont="1" applyFill="1" applyAlignment="1" applyProtection="1">
      <protection locked="0"/>
    </xf>
    <xf numFmtId="173" fontId="36" fillId="0" borderId="0" xfId="37" applyNumberFormat="1" applyFont="1" applyFill="1" applyAlignment="1" applyProtection="1">
      <protection locked="0"/>
    </xf>
    <xf numFmtId="0" fontId="31" fillId="0" borderId="0" xfId="39" applyFont="1" applyFill="1" applyAlignment="1" applyProtection="1">
      <protection locked="0"/>
    </xf>
    <xf numFmtId="176" fontId="36" fillId="0" borderId="0" xfId="37" applyNumberFormat="1" applyFont="1" applyFill="1" applyAlignment="1" applyProtection="1">
      <protection locked="0"/>
    </xf>
    <xf numFmtId="0" fontId="41" fillId="0" borderId="0" xfId="13" applyFont="1" applyAlignment="1">
      <alignment horizontal="centerContinuous"/>
    </xf>
    <xf numFmtId="0" fontId="42" fillId="0" borderId="0" xfId="13" applyFont="1" applyAlignment="1">
      <alignment horizontal="centerContinuous"/>
    </xf>
    <xf numFmtId="0" fontId="42" fillId="0" borderId="0" xfId="37" applyFont="1" applyAlignment="1">
      <alignment horizontal="left"/>
    </xf>
    <xf numFmtId="0" fontId="42" fillId="0" borderId="0" xfId="37" applyFont="1"/>
    <xf numFmtId="0" fontId="41" fillId="0" borderId="0" xfId="13" applyFont="1" applyAlignment="1">
      <alignment horizontal="center"/>
    </xf>
    <xf numFmtId="0" fontId="42" fillId="0" borderId="0" xfId="13" applyFont="1"/>
    <xf numFmtId="0" fontId="41" fillId="0" borderId="71" xfId="13" applyFont="1" applyBorder="1" applyAlignment="1">
      <alignment horizontal="center"/>
    </xf>
    <xf numFmtId="0" fontId="43" fillId="0" borderId="72" xfId="13" applyFont="1" applyBorder="1" applyAlignment="1">
      <alignment horizontal="center"/>
    </xf>
    <xf numFmtId="0" fontId="43" fillId="0" borderId="72" xfId="13" applyFont="1" applyBorder="1" applyAlignment="1">
      <alignment horizontal="center" wrapText="1"/>
    </xf>
    <xf numFmtId="0" fontId="43" fillId="21" borderId="28" xfId="13" applyFont="1" applyFill="1" applyBorder="1" applyAlignment="1">
      <alignment horizontal="center"/>
    </xf>
    <xf numFmtId="0" fontId="41" fillId="0" borderId="75" xfId="13" applyFont="1" applyBorder="1" applyAlignment="1">
      <alignment horizontal="center"/>
    </xf>
    <xf numFmtId="0" fontId="43" fillId="0" borderId="76" xfId="13" applyFont="1" applyBorder="1" applyAlignment="1">
      <alignment horizontal="center"/>
    </xf>
    <xf numFmtId="9" fontId="43" fillId="0" borderId="76" xfId="13" applyNumberFormat="1" applyFont="1" applyBorder="1" applyAlignment="1">
      <alignment horizontal="center"/>
    </xf>
    <xf numFmtId="0" fontId="43" fillId="0" borderId="76" xfId="13" applyFont="1" applyBorder="1" applyAlignment="1">
      <alignment horizontal="center" wrapText="1"/>
    </xf>
    <xf numFmtId="0" fontId="43" fillId="21" borderId="30" xfId="13" applyFont="1" applyFill="1" applyBorder="1" applyAlignment="1">
      <alignment horizontal="center"/>
    </xf>
    <xf numFmtId="0" fontId="41" fillId="0" borderId="50" xfId="13" applyFont="1" applyBorder="1"/>
    <xf numFmtId="0" fontId="43" fillId="0" borderId="59" xfId="13" applyFont="1" applyBorder="1" applyAlignment="1">
      <alignment horizontal="center"/>
    </xf>
    <xf numFmtId="166" fontId="43" fillId="0" borderId="59" xfId="13" applyNumberFormat="1" applyFont="1" applyBorder="1" applyAlignment="1">
      <alignment horizontal="center"/>
    </xf>
    <xf numFmtId="10" fontId="43" fillId="0" borderId="59" xfId="13" applyNumberFormat="1" applyFont="1" applyBorder="1" applyAlignment="1">
      <alignment horizontal="center"/>
    </xf>
    <xf numFmtId="0" fontId="43" fillId="0" borderId="59" xfId="13" applyFont="1" applyBorder="1" applyAlignment="1">
      <alignment horizontal="center" wrapText="1"/>
    </xf>
    <xf numFmtId="9" fontId="43" fillId="21" borderId="33" xfId="13" applyNumberFormat="1" applyFont="1" applyFill="1" applyBorder="1" applyAlignment="1">
      <alignment horizontal="center"/>
    </xf>
    <xf numFmtId="0" fontId="41" fillId="0" borderId="26" xfId="13" applyFont="1" applyBorder="1"/>
    <xf numFmtId="0" fontId="43" fillId="0" borderId="27" xfId="13" applyFont="1" applyBorder="1" applyAlignment="1">
      <alignment horizontal="center"/>
    </xf>
    <xf numFmtId="0" fontId="43" fillId="0" borderId="0" xfId="13" applyFont="1" applyBorder="1" applyAlignment="1">
      <alignment horizontal="center"/>
    </xf>
    <xf numFmtId="166" fontId="43" fillId="0" borderId="27" xfId="13" applyNumberFormat="1" applyFont="1" applyBorder="1" applyAlignment="1">
      <alignment horizontal="center"/>
    </xf>
    <xf numFmtId="9" fontId="43" fillId="0" borderId="27" xfId="13" applyNumberFormat="1" applyFont="1" applyFill="1" applyBorder="1" applyAlignment="1">
      <alignment horizontal="center"/>
    </xf>
    <xf numFmtId="0" fontId="42" fillId="0" borderId="0" xfId="37" applyFont="1" applyBorder="1" applyAlignment="1">
      <alignment horizontal="left"/>
    </xf>
    <xf numFmtId="0" fontId="43" fillId="0" borderId="13" xfId="13" applyFont="1" applyFill="1" applyBorder="1" applyAlignment="1">
      <alignment horizontal="center"/>
    </xf>
    <xf numFmtId="0" fontId="43" fillId="0" borderId="73" xfId="13" applyFont="1" applyBorder="1" applyAlignment="1">
      <alignment horizontal="center"/>
    </xf>
    <xf numFmtId="4" fontId="43" fillId="21" borderId="73" xfId="13" applyNumberFormat="1" applyFont="1" applyFill="1" applyBorder="1"/>
    <xf numFmtId="4" fontId="43" fillId="21" borderId="16" xfId="13" applyNumberFormat="1" applyFont="1" applyFill="1" applyBorder="1" applyAlignment="1">
      <alignment horizontal="right"/>
    </xf>
    <xf numFmtId="0" fontId="41" fillId="0" borderId="26" xfId="13" applyFont="1" applyFill="1" applyBorder="1"/>
    <xf numFmtId="4" fontId="43" fillId="0" borderId="52" xfId="13" applyNumberFormat="1" applyFont="1" applyFill="1" applyBorder="1"/>
    <xf numFmtId="0" fontId="43" fillId="0" borderId="52" xfId="13" applyFont="1" applyBorder="1" applyAlignment="1">
      <alignment horizontal="center"/>
    </xf>
    <xf numFmtId="0" fontId="43" fillId="21" borderId="13" xfId="13" applyFont="1" applyFill="1" applyBorder="1"/>
    <xf numFmtId="0" fontId="43" fillId="21" borderId="73" xfId="13" applyFont="1" applyFill="1" applyBorder="1" applyAlignment="1">
      <alignment horizontal="center"/>
    </xf>
    <xf numFmtId="4" fontId="43" fillId="21" borderId="16" xfId="13" applyNumberFormat="1" applyFont="1" applyFill="1" applyBorder="1"/>
    <xf numFmtId="0" fontId="42" fillId="0" borderId="0" xfId="40" applyFont="1"/>
    <xf numFmtId="4" fontId="42" fillId="0" borderId="0" xfId="40" applyNumberFormat="1" applyFont="1"/>
    <xf numFmtId="4" fontId="42" fillId="0" borderId="0" xfId="13" applyNumberFormat="1" applyFont="1"/>
    <xf numFmtId="4" fontId="42" fillId="0" borderId="0" xfId="13" applyNumberFormat="1" applyFont="1" applyFill="1"/>
    <xf numFmtId="0" fontId="42" fillId="0" borderId="0" xfId="37" applyFont="1" applyFill="1" applyAlignment="1">
      <alignment horizontal="left"/>
    </xf>
    <xf numFmtId="0" fontId="31" fillId="0" borderId="10" xfId="0" applyFont="1" applyBorder="1" applyAlignment="1">
      <alignment horizontal="left"/>
    </xf>
    <xf numFmtId="0" fontId="31" fillId="0" borderId="11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1" fillId="0" borderId="19" xfId="0" applyFont="1" applyBorder="1" applyAlignment="1">
      <alignment horizontal="left"/>
    </xf>
    <xf numFmtId="14" fontId="31" fillId="0" borderId="1" xfId="0" applyNumberFormat="1" applyFont="1" applyBorder="1" applyAlignment="1">
      <alignment horizontal="left"/>
    </xf>
    <xf numFmtId="0" fontId="31" fillId="0" borderId="8" xfId="0" applyFont="1" applyBorder="1" applyAlignment="1">
      <alignment horizontal="left"/>
    </xf>
    <xf numFmtId="0" fontId="31" fillId="0" borderId="20" xfId="0" applyFont="1" applyBorder="1" applyAlignment="1">
      <alignment horizontal="left"/>
    </xf>
    <xf numFmtId="0" fontId="31" fillId="18" borderId="56" xfId="0" applyFont="1" applyFill="1" applyBorder="1" applyAlignment="1">
      <alignment horizontal="center"/>
    </xf>
    <xf numFmtId="0" fontId="31" fillId="18" borderId="52" xfId="0" applyFont="1" applyFill="1" applyBorder="1" applyAlignment="1">
      <alignment horizontal="center"/>
    </xf>
    <xf numFmtId="0" fontId="31" fillId="18" borderId="53" xfId="0" applyFont="1" applyFill="1" applyBorder="1" applyAlignment="1">
      <alignment horizontal="center"/>
    </xf>
    <xf numFmtId="0" fontId="28" fillId="0" borderId="0" xfId="37" applyFont="1" applyFill="1" applyBorder="1" applyAlignment="1" applyProtection="1">
      <alignment horizontal="left"/>
      <protection locked="0"/>
    </xf>
    <xf numFmtId="0" fontId="28" fillId="0" borderId="0" xfId="36" applyFont="1" applyFill="1" applyBorder="1" applyAlignment="1" applyProtection="1">
      <alignment horizontal="center"/>
      <protection locked="0"/>
    </xf>
    <xf numFmtId="14" fontId="28" fillId="0" borderId="0" xfId="37" applyNumberFormat="1" applyFont="1" applyFill="1" applyBorder="1" applyAlignment="1" applyProtection="1">
      <alignment horizontal="left"/>
      <protection locked="0"/>
    </xf>
    <xf numFmtId="0" fontId="31" fillId="0" borderId="60" xfId="37" applyFont="1" applyFill="1" applyBorder="1" applyAlignment="1" applyProtection="1">
      <alignment horizontal="center" vertical="center"/>
      <protection locked="0"/>
    </xf>
    <xf numFmtId="0" fontId="31" fillId="0" borderId="63" xfId="37" applyFont="1" applyFill="1" applyBorder="1" applyAlignment="1" applyProtection="1">
      <alignment horizontal="center" vertical="center"/>
      <protection locked="0"/>
    </xf>
    <xf numFmtId="0" fontId="31" fillId="0" borderId="69" xfId="37" applyFont="1" applyFill="1" applyBorder="1" applyAlignment="1" applyProtection="1">
      <alignment horizontal="center" vertical="center"/>
      <protection locked="0"/>
    </xf>
    <xf numFmtId="0" fontId="31" fillId="0" borderId="61" xfId="37" applyFont="1" applyFill="1" applyBorder="1" applyAlignment="1" applyProtection="1">
      <alignment horizontal="center" vertical="center" wrapText="1"/>
      <protection locked="0"/>
    </xf>
    <xf numFmtId="0" fontId="31" fillId="0" borderId="68" xfId="37" applyFont="1" applyFill="1" applyBorder="1" applyAlignment="1" applyProtection="1">
      <alignment horizontal="center" vertical="center"/>
      <protection locked="0"/>
    </xf>
    <xf numFmtId="0" fontId="39" fillId="20" borderId="65" xfId="38" applyFont="1" applyFill="1" applyBorder="1" applyAlignment="1">
      <alignment horizontal="center"/>
    </xf>
    <xf numFmtId="0" fontId="39" fillId="20" borderId="66" xfId="38" applyFont="1" applyFill="1" applyBorder="1" applyAlignment="1">
      <alignment horizontal="center"/>
    </xf>
    <xf numFmtId="0" fontId="39" fillId="20" borderId="5" xfId="38" applyFont="1" applyFill="1" applyBorder="1" applyAlignment="1">
      <alignment horizontal="center"/>
    </xf>
    <xf numFmtId="0" fontId="28" fillId="0" borderId="1" xfId="38" applyFont="1" applyFill="1" applyBorder="1" applyAlignment="1">
      <alignment horizontal="left"/>
    </xf>
    <xf numFmtId="0" fontId="38" fillId="0" borderId="60" xfId="37" applyFont="1" applyFill="1" applyBorder="1" applyAlignment="1" applyProtection="1">
      <alignment horizontal="center" vertical="center"/>
      <protection locked="0"/>
    </xf>
    <xf numFmtId="0" fontId="38" fillId="0" borderId="61" xfId="37" applyFont="1" applyFill="1" applyBorder="1" applyAlignment="1" applyProtection="1">
      <alignment horizontal="center" vertical="center"/>
      <protection locked="0"/>
    </xf>
    <xf numFmtId="0" fontId="38" fillId="0" borderId="63" xfId="37" applyFont="1" applyFill="1" applyBorder="1" applyAlignment="1" applyProtection="1">
      <alignment horizontal="center" vertical="center"/>
      <protection locked="0"/>
    </xf>
    <xf numFmtId="0" fontId="31" fillId="0" borderId="64" xfId="37" applyFont="1" applyFill="1" applyBorder="1" applyAlignment="1" applyProtection="1">
      <alignment horizontal="center" vertical="center"/>
      <protection locked="0"/>
    </xf>
    <xf numFmtId="0" fontId="31" fillId="0" borderId="67" xfId="37" applyFont="1" applyFill="1" applyBorder="1" applyAlignment="1" applyProtection="1">
      <alignment horizontal="center" vertical="center"/>
      <protection locked="0"/>
    </xf>
    <xf numFmtId="0" fontId="31" fillId="0" borderId="60" xfId="37" applyFont="1" applyFill="1" applyBorder="1" applyAlignment="1" applyProtection="1">
      <alignment horizontal="center" vertical="center" wrapText="1"/>
      <protection locked="0"/>
    </xf>
    <xf numFmtId="0" fontId="31" fillId="0" borderId="63" xfId="37" applyFont="1" applyFill="1" applyBorder="1" applyAlignment="1" applyProtection="1">
      <alignment horizontal="center" vertical="center" wrapText="1"/>
      <protection locked="0"/>
    </xf>
    <xf numFmtId="0" fontId="31" fillId="21" borderId="65" xfId="38" applyFont="1" applyFill="1" applyBorder="1" applyAlignment="1">
      <alignment horizontal="center"/>
    </xf>
    <xf numFmtId="0" fontId="31" fillId="21" borderId="5" xfId="38" applyFont="1" applyFill="1" applyBorder="1" applyAlignment="1">
      <alignment horizontal="center"/>
    </xf>
    <xf numFmtId="0" fontId="38" fillId="0" borderId="70" xfId="37" applyFont="1" applyFill="1" applyBorder="1" applyAlignment="1" applyProtection="1">
      <alignment horizontal="center" vertical="center"/>
      <protection locked="0"/>
    </xf>
    <xf numFmtId="0" fontId="38" fillId="0" borderId="68" xfId="37" applyFont="1" applyFill="1" applyBorder="1" applyAlignment="1" applyProtection="1">
      <alignment horizontal="center" vertical="center"/>
      <protection locked="0"/>
    </xf>
    <xf numFmtId="0" fontId="38" fillId="0" borderId="0" xfId="37" applyFont="1" applyFill="1" applyBorder="1" applyAlignment="1" applyProtection="1">
      <alignment horizontal="center" vertical="center"/>
      <protection locked="0"/>
    </xf>
    <xf numFmtId="0" fontId="39" fillId="0" borderId="1" xfId="39" applyFont="1" applyFill="1" applyBorder="1" applyAlignment="1" applyProtection="1">
      <alignment horizontal="left"/>
      <protection locked="0"/>
    </xf>
    <xf numFmtId="0" fontId="28" fillId="0" borderId="1" xfId="39" applyFont="1" applyFill="1" applyBorder="1" applyAlignment="1" applyProtection="1">
      <alignment horizontal="left"/>
      <protection locked="0"/>
    </xf>
    <xf numFmtId="0" fontId="28" fillId="0" borderId="1" xfId="37" applyFont="1" applyFill="1" applyBorder="1" applyAlignment="1" applyProtection="1">
      <alignment horizontal="left"/>
      <protection locked="0"/>
    </xf>
    <xf numFmtId="0" fontId="41" fillId="0" borderId="0" xfId="13" applyFont="1" applyAlignment="1">
      <alignment horizontal="center"/>
    </xf>
  </cellXfs>
  <cellStyles count="41">
    <cellStyle name="Comma 2" xfId="1"/>
    <cellStyle name="Comma 27 2" xfId="16"/>
    <cellStyle name="Comma 3" xfId="2"/>
    <cellStyle name="date 3" xfId="3"/>
    <cellStyle name="Excel Built-in Normal" xfId="4"/>
    <cellStyle name="Normal" xfId="0" builtinId="0"/>
    <cellStyle name="Normal 10" xfId="32"/>
    <cellStyle name="Normal 10 2" xfId="28"/>
    <cellStyle name="Normal 11" xfId="29"/>
    <cellStyle name="Normal 12" xfId="5"/>
    <cellStyle name="Normal 2" xfId="6"/>
    <cellStyle name="Normal 2 10" xfId="20"/>
    <cellStyle name="Normal 2 10 2" xfId="34"/>
    <cellStyle name="Normal 2 2" xfId="27"/>
    <cellStyle name="Normal 2 2 2" xfId="7"/>
    <cellStyle name="Normal 2 2 3" xfId="26"/>
    <cellStyle name="Normal 2 3" xfId="23"/>
    <cellStyle name="Normal 2 4 2 4" xfId="24"/>
    <cellStyle name="Normal 2 8" xfId="21"/>
    <cellStyle name="Normal 21" xfId="8"/>
    <cellStyle name="Normal 28 2" xfId="18"/>
    <cellStyle name="Normal 28 2 2" xfId="40"/>
    <cellStyle name="Normal 3" xfId="25"/>
    <cellStyle name="Normal 3 2" xfId="9"/>
    <cellStyle name="Normal 4" xfId="22"/>
    <cellStyle name="Normal 4 2" xfId="35"/>
    <cellStyle name="Normal 5" xfId="33"/>
    <cellStyle name="Normal 6" xfId="30"/>
    <cellStyle name="Normal 7" xfId="37"/>
    <cellStyle name="Normal 9" xfId="10"/>
    <cellStyle name="Normal 9 2" xfId="31"/>
    <cellStyle name="Normal_Bulgaria Schedule Overview (24.09.04)not send" xfId="36"/>
    <cellStyle name="Normal_Channel Split Jan to May 09" xfId="11"/>
    <cellStyle name="Normal_internet plan" xfId="39"/>
    <cellStyle name="Normal_MediaPlan- Toshiba-PS-040308" xfId="38"/>
    <cellStyle name="Percent" xfId="14" builtinId="5"/>
    <cellStyle name="Percent 2" xfId="12"/>
    <cellStyle name="Percent 27 2" xfId="17"/>
    <cellStyle name="Percent 3 5" xfId="19"/>
    <cellStyle name="Style 1" xfId="13"/>
    <cellStyle name="Стил 1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68" name="Line 1">
          <a:extLst>
            <a:ext uri="{FF2B5EF4-FFF2-40B4-BE49-F238E27FC236}">
              <a16:creationId xmlns:a16="http://schemas.microsoft.com/office/drawing/2014/main" xmlns="" id="{00000000-0008-0000-0300-000010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69" name="Line 2">
          <a:extLst>
            <a:ext uri="{FF2B5EF4-FFF2-40B4-BE49-F238E27FC236}">
              <a16:creationId xmlns:a16="http://schemas.microsoft.com/office/drawing/2014/main" xmlns="" id="{00000000-0008-0000-0300-000011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0" name="Line 3">
          <a:extLst>
            <a:ext uri="{FF2B5EF4-FFF2-40B4-BE49-F238E27FC236}">
              <a16:creationId xmlns:a16="http://schemas.microsoft.com/office/drawing/2014/main" xmlns="" id="{00000000-0008-0000-0300-000012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28371" name="Line 4">
          <a:extLst>
            <a:ext uri="{FF2B5EF4-FFF2-40B4-BE49-F238E27FC236}">
              <a16:creationId xmlns:a16="http://schemas.microsoft.com/office/drawing/2014/main" xmlns="" id="{00000000-0008-0000-0300-0000137C0300}"/>
            </a:ext>
          </a:extLst>
        </xdr:cNvPr>
        <xdr:cNvSpPr>
          <a:spLocks noChangeShapeType="1"/>
        </xdr:cNvSpPr>
      </xdr:nvSpPr>
      <xdr:spPr bwMode="auto">
        <a:xfrm>
          <a:off x="4810125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28372" name="Line 5">
          <a:extLst>
            <a:ext uri="{FF2B5EF4-FFF2-40B4-BE49-F238E27FC236}">
              <a16:creationId xmlns:a16="http://schemas.microsoft.com/office/drawing/2014/main" xmlns="" id="{00000000-0008-0000-0300-0000147C0300}"/>
            </a:ext>
          </a:extLst>
        </xdr:cNvPr>
        <xdr:cNvSpPr>
          <a:spLocks noChangeShapeType="1"/>
        </xdr:cNvSpPr>
      </xdr:nvSpPr>
      <xdr:spPr bwMode="auto">
        <a:xfrm>
          <a:off x="4810125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28373" name="Line 6">
          <a:extLst>
            <a:ext uri="{FF2B5EF4-FFF2-40B4-BE49-F238E27FC236}">
              <a16:creationId xmlns:a16="http://schemas.microsoft.com/office/drawing/2014/main" xmlns="" id="{00000000-0008-0000-0300-0000157C0300}"/>
            </a:ext>
          </a:extLst>
        </xdr:cNvPr>
        <xdr:cNvSpPr>
          <a:spLocks noChangeShapeType="1"/>
        </xdr:cNvSpPr>
      </xdr:nvSpPr>
      <xdr:spPr bwMode="auto">
        <a:xfrm>
          <a:off x="4810125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4" name="Line 7">
          <a:extLst>
            <a:ext uri="{FF2B5EF4-FFF2-40B4-BE49-F238E27FC236}">
              <a16:creationId xmlns:a16="http://schemas.microsoft.com/office/drawing/2014/main" xmlns="" id="{00000000-0008-0000-0300-000016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28375" name="Line 8">
          <a:extLst>
            <a:ext uri="{FF2B5EF4-FFF2-40B4-BE49-F238E27FC236}">
              <a16:creationId xmlns:a16="http://schemas.microsoft.com/office/drawing/2014/main" xmlns="" id="{00000000-0008-0000-0300-0000177C0300}"/>
            </a:ext>
          </a:extLst>
        </xdr:cNvPr>
        <xdr:cNvSpPr>
          <a:spLocks noChangeShapeType="1"/>
        </xdr:cNvSpPr>
      </xdr:nvSpPr>
      <xdr:spPr bwMode="auto">
        <a:xfrm>
          <a:off x="4810125" y="86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6" name="Line 9">
          <a:extLst>
            <a:ext uri="{FF2B5EF4-FFF2-40B4-BE49-F238E27FC236}">
              <a16:creationId xmlns:a16="http://schemas.microsoft.com/office/drawing/2014/main" xmlns="" id="{00000000-0008-0000-0300-000018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7" name="Line 10">
          <a:extLst>
            <a:ext uri="{FF2B5EF4-FFF2-40B4-BE49-F238E27FC236}">
              <a16:creationId xmlns:a16="http://schemas.microsoft.com/office/drawing/2014/main" xmlns="" id="{00000000-0008-0000-0300-000019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8" name="Line 11">
          <a:extLst>
            <a:ext uri="{FF2B5EF4-FFF2-40B4-BE49-F238E27FC236}">
              <a16:creationId xmlns:a16="http://schemas.microsoft.com/office/drawing/2014/main" xmlns="" id="{00000000-0008-0000-0300-00001A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9" name="Line 12">
          <a:extLst>
            <a:ext uri="{FF2B5EF4-FFF2-40B4-BE49-F238E27FC236}">
              <a16:creationId xmlns:a16="http://schemas.microsoft.com/office/drawing/2014/main" xmlns="" id="{00000000-0008-0000-0300-00001B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80" name="Line 13">
          <a:extLst>
            <a:ext uri="{FF2B5EF4-FFF2-40B4-BE49-F238E27FC236}">
              <a16:creationId xmlns:a16="http://schemas.microsoft.com/office/drawing/2014/main" xmlns="" id="{00000000-0008-0000-0300-00001C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81" name="Line 14">
          <a:extLst>
            <a:ext uri="{FF2B5EF4-FFF2-40B4-BE49-F238E27FC236}">
              <a16:creationId xmlns:a16="http://schemas.microsoft.com/office/drawing/2014/main" xmlns="" id="{00000000-0008-0000-0300-00001D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82" name="Line 15">
          <a:extLst>
            <a:ext uri="{FF2B5EF4-FFF2-40B4-BE49-F238E27FC236}">
              <a16:creationId xmlns:a16="http://schemas.microsoft.com/office/drawing/2014/main" xmlns="" id="{00000000-0008-0000-0300-00001E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83" name="Line 16">
          <a:extLst>
            <a:ext uri="{FF2B5EF4-FFF2-40B4-BE49-F238E27FC236}">
              <a16:creationId xmlns:a16="http://schemas.microsoft.com/office/drawing/2014/main" xmlns="" id="{00000000-0008-0000-0300-00001F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79"/>
  <sheetViews>
    <sheetView showGridLines="0" zoomScale="75" zoomScaleNormal="75" workbookViewId="0">
      <pane xSplit="1" topLeftCell="G1" activePane="topRight" state="frozen"/>
      <selection activeCell="I260" sqref="I260"/>
      <selection pane="topRight" activeCell="K25" sqref="K25"/>
    </sheetView>
  </sheetViews>
  <sheetFormatPr defaultColWidth="9.140625" defaultRowHeight="0" customHeight="1" zeroHeight="1" x14ac:dyDescent="0.3"/>
  <cols>
    <col min="1" max="1" width="5.140625" style="190" customWidth="1"/>
    <col min="2" max="2" width="24.28515625" style="190" customWidth="1"/>
    <col min="3" max="5" width="15.7109375" style="190" customWidth="1"/>
    <col min="6" max="6" width="15.7109375" style="190" hidden="1" customWidth="1"/>
    <col min="7" max="7" width="13.5703125" style="190" customWidth="1"/>
    <col min="8" max="8" width="11.7109375" style="190" customWidth="1"/>
    <col min="9" max="9" width="13.42578125" style="190" customWidth="1"/>
    <col min="10" max="10" width="6.5703125" style="190" customWidth="1"/>
    <col min="11" max="12" width="15.7109375" style="190" customWidth="1"/>
    <col min="13" max="13" width="11.140625" style="190" customWidth="1"/>
    <col min="14" max="14" width="13.28515625" style="190" customWidth="1"/>
    <col min="15" max="17" width="15.7109375" style="190" customWidth="1"/>
    <col min="18" max="31" width="4.7109375" style="190" customWidth="1"/>
    <col min="32" max="32" width="4.7109375" style="197" customWidth="1"/>
    <col min="33" max="16384" width="9.140625" style="197"/>
  </cols>
  <sheetData>
    <row r="1" spans="1:31" s="191" customFormat="1" ht="20.100000000000001" customHeight="1" thickBot="1" x14ac:dyDescent="0.35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</row>
    <row r="2" spans="1:31" s="191" customFormat="1" ht="20.100000000000001" customHeight="1" x14ac:dyDescent="0.3">
      <c r="A2" s="190"/>
      <c r="B2" s="192" t="s">
        <v>5</v>
      </c>
      <c r="C2" s="301" t="s">
        <v>224</v>
      </c>
      <c r="D2" s="302"/>
      <c r="E2" s="190"/>
      <c r="F2" s="190"/>
      <c r="G2" s="190"/>
      <c r="H2" s="190"/>
      <c r="I2" s="190"/>
      <c r="J2" s="190"/>
      <c r="K2" s="190"/>
      <c r="L2" s="193"/>
      <c r="M2" s="190"/>
      <c r="N2" s="190"/>
      <c r="O2" s="193"/>
      <c r="P2" s="193"/>
      <c r="Q2" s="193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</row>
    <row r="3" spans="1:31" s="191" customFormat="1" ht="20.100000000000001" customHeight="1" x14ac:dyDescent="0.3">
      <c r="A3" s="190"/>
      <c r="B3" s="194" t="s">
        <v>6</v>
      </c>
      <c r="C3" s="303" t="s">
        <v>291</v>
      </c>
      <c r="D3" s="304"/>
      <c r="E3" s="190"/>
      <c r="F3" s="190"/>
      <c r="G3" s="190"/>
      <c r="H3" s="190"/>
      <c r="I3" s="190"/>
      <c r="J3" s="190"/>
      <c r="K3" s="190"/>
      <c r="L3" s="193"/>
      <c r="M3" s="190"/>
      <c r="N3" s="190"/>
      <c r="O3" s="193"/>
      <c r="P3" s="193"/>
      <c r="Q3" s="193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</row>
    <row r="4" spans="1:31" s="191" customFormat="1" ht="20.100000000000001" customHeight="1" x14ac:dyDescent="0.3">
      <c r="A4" s="190"/>
      <c r="B4" s="194" t="s">
        <v>7</v>
      </c>
      <c r="C4" s="305" t="s">
        <v>295</v>
      </c>
      <c r="D4" s="304"/>
      <c r="E4" s="195"/>
      <c r="F4" s="195"/>
      <c r="G4" s="190"/>
      <c r="H4" s="190"/>
      <c r="I4" s="190"/>
      <c r="J4" s="190"/>
      <c r="K4" s="190"/>
      <c r="L4" s="193"/>
      <c r="M4" s="190"/>
      <c r="N4" s="190"/>
      <c r="O4" s="193"/>
      <c r="P4" s="193"/>
      <c r="Q4" s="193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</row>
    <row r="5" spans="1:31" s="191" customFormat="1" ht="20.100000000000001" customHeight="1" thickBot="1" x14ac:dyDescent="0.35">
      <c r="A5" s="190"/>
      <c r="B5" s="196" t="s">
        <v>4</v>
      </c>
      <c r="C5" s="306" t="s">
        <v>288</v>
      </c>
      <c r="D5" s="307"/>
      <c r="E5" s="190"/>
      <c r="F5" s="190"/>
      <c r="G5" s="190"/>
      <c r="H5" s="190"/>
      <c r="I5" s="190"/>
      <c r="J5" s="190"/>
      <c r="K5" s="190"/>
      <c r="L5" s="193"/>
      <c r="M5" s="190"/>
      <c r="N5" s="190"/>
      <c r="O5" s="193"/>
      <c r="P5" s="193"/>
      <c r="Q5" s="193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</row>
    <row r="6" spans="1:31" s="191" customFormat="1" ht="20.100000000000001" customHeight="1" x14ac:dyDescent="0.3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3"/>
      <c r="M6" s="190"/>
      <c r="N6" s="190"/>
      <c r="O6" s="193"/>
      <c r="P6" s="193"/>
      <c r="Q6" s="193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</row>
    <row r="7" spans="1:31" s="191" customFormat="1" ht="20.100000000000001" customHeight="1" x14ac:dyDescent="0.3">
      <c r="A7" s="190"/>
      <c r="B7" s="190"/>
      <c r="C7" s="190"/>
      <c r="D7" s="190"/>
      <c r="E7" s="182"/>
      <c r="F7" s="182"/>
      <c r="G7" s="183"/>
      <c r="H7" s="184"/>
      <c r="I7" s="185"/>
      <c r="J7" s="185"/>
      <c r="K7" s="185"/>
      <c r="L7" s="186"/>
      <c r="M7" s="185"/>
      <c r="N7" s="185"/>
      <c r="O7" s="193"/>
      <c r="P7" s="188"/>
      <c r="Q7" s="188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</row>
    <row r="8" spans="1:31" ht="20.100000000000001" customHeight="1" thickBot="1" x14ac:dyDescent="0.35">
      <c r="L8" s="193"/>
      <c r="O8" s="193"/>
      <c r="P8" s="193"/>
      <c r="Q8" s="193"/>
    </row>
    <row r="9" spans="1:31" ht="20.100000000000001" customHeight="1" thickBot="1" x14ac:dyDescent="0.35">
      <c r="B9" s="198"/>
      <c r="C9" s="198"/>
      <c r="D9" s="198"/>
      <c r="E9" s="198"/>
      <c r="F9" s="198"/>
      <c r="G9" s="198"/>
      <c r="H9" s="198"/>
      <c r="I9" s="199"/>
      <c r="J9" s="199"/>
      <c r="K9" s="199"/>
      <c r="L9" s="200"/>
      <c r="M9" s="199"/>
      <c r="N9" s="199"/>
      <c r="O9" s="200"/>
      <c r="P9" s="200"/>
      <c r="Q9" s="200"/>
      <c r="R9" s="308" t="s">
        <v>293</v>
      </c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10"/>
    </row>
    <row r="10" spans="1:31" ht="20.100000000000001" customHeight="1" x14ac:dyDescent="0.3">
      <c r="B10" s="158" t="s">
        <v>245</v>
      </c>
      <c r="C10" s="159" t="s">
        <v>225</v>
      </c>
      <c r="D10" s="159" t="s">
        <v>226</v>
      </c>
      <c r="E10" s="159" t="s">
        <v>227</v>
      </c>
      <c r="F10" s="159" t="s">
        <v>228</v>
      </c>
      <c r="G10" s="159" t="s">
        <v>2</v>
      </c>
      <c r="H10" s="159" t="s">
        <v>229</v>
      </c>
      <c r="I10" s="159" t="s">
        <v>230</v>
      </c>
      <c r="J10" s="159" t="s">
        <v>231</v>
      </c>
      <c r="K10" s="159" t="s">
        <v>232</v>
      </c>
      <c r="L10" s="160" t="s">
        <v>233</v>
      </c>
      <c r="M10" s="159" t="s">
        <v>234</v>
      </c>
      <c r="N10" s="159" t="s">
        <v>235</v>
      </c>
      <c r="O10" s="160" t="s">
        <v>236</v>
      </c>
      <c r="P10" s="160" t="s">
        <v>237</v>
      </c>
      <c r="Q10" s="161" t="s">
        <v>238</v>
      </c>
      <c r="R10" s="201">
        <v>27</v>
      </c>
      <c r="S10" s="201">
        <v>28</v>
      </c>
      <c r="T10" s="201">
        <v>29</v>
      </c>
      <c r="U10" s="201">
        <v>30</v>
      </c>
      <c r="V10" s="201">
        <v>31</v>
      </c>
      <c r="W10" s="201">
        <v>1</v>
      </c>
      <c r="X10" s="201">
        <v>2</v>
      </c>
      <c r="Y10" s="201">
        <v>3</v>
      </c>
      <c r="Z10" s="201">
        <v>4</v>
      </c>
      <c r="AA10" s="201">
        <v>5</v>
      </c>
      <c r="AB10" s="201">
        <v>6</v>
      </c>
      <c r="AC10" s="201">
        <v>7</v>
      </c>
      <c r="AD10" s="201">
        <v>8</v>
      </c>
      <c r="AE10" s="201">
        <v>9</v>
      </c>
    </row>
    <row r="11" spans="1:31" ht="20.100000000000001" customHeight="1" thickBot="1" x14ac:dyDescent="0.35">
      <c r="B11" s="162" t="s">
        <v>246</v>
      </c>
      <c r="C11" s="163"/>
      <c r="D11" s="163" t="s">
        <v>239</v>
      </c>
      <c r="E11" s="163" t="s">
        <v>239</v>
      </c>
      <c r="F11" s="163"/>
      <c r="G11" s="164"/>
      <c r="H11" s="163"/>
      <c r="I11" s="163"/>
      <c r="J11" s="163"/>
      <c r="K11" s="163" t="s">
        <v>240</v>
      </c>
      <c r="L11" s="165" t="s">
        <v>241</v>
      </c>
      <c r="M11" s="163"/>
      <c r="N11" s="163" t="s">
        <v>33</v>
      </c>
      <c r="O11" s="165" t="s">
        <v>240</v>
      </c>
      <c r="P11" s="165" t="s">
        <v>240</v>
      </c>
      <c r="Q11" s="166" t="s">
        <v>242</v>
      </c>
      <c r="R11" s="202" t="s">
        <v>220</v>
      </c>
      <c r="S11" s="202" t="s">
        <v>221</v>
      </c>
      <c r="T11" s="202" t="s">
        <v>222</v>
      </c>
      <c r="U11" s="202" t="s">
        <v>221</v>
      </c>
      <c r="V11" s="202" t="s">
        <v>223</v>
      </c>
      <c r="W11" s="202" t="s">
        <v>243</v>
      </c>
      <c r="X11" s="202" t="s">
        <v>243</v>
      </c>
      <c r="Y11" s="202" t="s">
        <v>220</v>
      </c>
      <c r="Z11" s="202" t="s">
        <v>221</v>
      </c>
      <c r="AA11" s="202" t="s">
        <v>222</v>
      </c>
      <c r="AB11" s="202" t="s">
        <v>221</v>
      </c>
      <c r="AC11" s="202" t="s">
        <v>223</v>
      </c>
      <c r="AD11" s="202" t="s">
        <v>243</v>
      </c>
      <c r="AE11" s="202" t="s">
        <v>243</v>
      </c>
    </row>
    <row r="12" spans="1:31" ht="20.100000000000001" customHeight="1" x14ac:dyDescent="0.3">
      <c r="B12" s="167" t="s">
        <v>289</v>
      </c>
      <c r="C12" s="168">
        <v>9000</v>
      </c>
      <c r="D12" s="169">
        <v>128</v>
      </c>
      <c r="E12" s="169">
        <v>200</v>
      </c>
      <c r="F12" s="170"/>
      <c r="G12" s="169" t="s">
        <v>247</v>
      </c>
      <c r="H12" s="169">
        <f>D12*E12/100</f>
        <v>256</v>
      </c>
      <c r="I12" s="169" t="s">
        <v>290</v>
      </c>
      <c r="J12" s="171">
        <f>SUM(R12:AE12)</f>
        <v>1</v>
      </c>
      <c r="K12" s="169">
        <f>D12*E12*3.12/100</f>
        <v>798.72</v>
      </c>
      <c r="L12" s="172">
        <f>K12</f>
        <v>798.72</v>
      </c>
      <c r="M12" s="169" t="s">
        <v>244</v>
      </c>
      <c r="N12" s="173">
        <v>0.4</v>
      </c>
      <c r="O12" s="172">
        <f t="shared" ref="O12" si="0">J12*L12</f>
        <v>798.72</v>
      </c>
      <c r="P12" s="172">
        <f t="shared" ref="P12" si="1">O12-O12*N12</f>
        <v>479.23199999999997</v>
      </c>
      <c r="Q12" s="174">
        <f t="shared" ref="Q12" si="2">P12/J12</f>
        <v>479.23199999999997</v>
      </c>
      <c r="R12" s="203">
        <v>1</v>
      </c>
      <c r="S12" s="171"/>
      <c r="T12" s="171"/>
      <c r="U12" s="171"/>
      <c r="V12" s="171"/>
      <c r="W12" s="204"/>
      <c r="X12" s="204"/>
      <c r="Y12" s="171"/>
      <c r="Z12" s="171"/>
      <c r="AA12" s="171"/>
      <c r="AB12" s="171"/>
      <c r="AC12" s="171"/>
      <c r="AD12" s="204"/>
      <c r="AE12" s="205"/>
    </row>
    <row r="13" spans="1:31" s="207" customFormat="1" ht="20.100000000000001" customHeight="1" thickBot="1" x14ac:dyDescent="0.35">
      <c r="A13" s="190"/>
      <c r="B13" s="175"/>
      <c r="C13" s="176"/>
      <c r="D13" s="176"/>
      <c r="E13" s="176"/>
      <c r="F13" s="176"/>
      <c r="G13" s="176"/>
      <c r="H13" s="176"/>
      <c r="I13" s="177"/>
      <c r="J13" s="178"/>
      <c r="K13" s="179"/>
      <c r="L13" s="180"/>
      <c r="M13" s="177"/>
      <c r="N13" s="177"/>
      <c r="O13" s="180">
        <f>SUM(O12:O12)</f>
        <v>798.72</v>
      </c>
      <c r="P13" s="180">
        <f>SUM(P12:P12)</f>
        <v>479.23199999999997</v>
      </c>
      <c r="Q13" s="181"/>
      <c r="R13" s="206">
        <f t="shared" ref="R13:AE13" si="3">SUM(R12:R12)</f>
        <v>1</v>
      </c>
      <c r="S13" s="206">
        <f t="shared" si="3"/>
        <v>0</v>
      </c>
      <c r="T13" s="206">
        <f t="shared" si="3"/>
        <v>0</v>
      </c>
      <c r="U13" s="206">
        <f t="shared" si="3"/>
        <v>0</v>
      </c>
      <c r="V13" s="206">
        <f t="shared" si="3"/>
        <v>0</v>
      </c>
      <c r="W13" s="206">
        <f t="shared" si="3"/>
        <v>0</v>
      </c>
      <c r="X13" s="206">
        <f t="shared" si="3"/>
        <v>0</v>
      </c>
      <c r="Y13" s="206">
        <f t="shared" si="3"/>
        <v>0</v>
      </c>
      <c r="Z13" s="206">
        <f t="shared" si="3"/>
        <v>0</v>
      </c>
      <c r="AA13" s="206">
        <f t="shared" si="3"/>
        <v>0</v>
      </c>
      <c r="AB13" s="206">
        <f t="shared" si="3"/>
        <v>0</v>
      </c>
      <c r="AC13" s="206">
        <f t="shared" si="3"/>
        <v>0</v>
      </c>
      <c r="AD13" s="206">
        <f t="shared" si="3"/>
        <v>0</v>
      </c>
      <c r="AE13" s="206">
        <f t="shared" si="3"/>
        <v>0</v>
      </c>
    </row>
    <row r="14" spans="1:31" s="207" customFormat="1" ht="20.100000000000001" customHeight="1" x14ac:dyDescent="0.3">
      <c r="A14" s="190"/>
      <c r="B14" s="182"/>
      <c r="C14" s="182"/>
      <c r="D14" s="182"/>
      <c r="E14" s="182"/>
      <c r="F14" s="182"/>
      <c r="G14" s="183"/>
      <c r="H14" s="184"/>
      <c r="I14" s="185"/>
      <c r="J14" s="185"/>
      <c r="K14" s="185"/>
      <c r="L14" s="186"/>
      <c r="M14" s="185"/>
      <c r="N14" s="185"/>
      <c r="O14" s="187" t="s">
        <v>250</v>
      </c>
      <c r="P14" s="188">
        <f>P13</f>
        <v>479.23199999999997</v>
      </c>
      <c r="Q14" s="188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</row>
    <row r="15" spans="1:31" s="207" customFormat="1" ht="20.100000000000001" customHeight="1" x14ac:dyDescent="0.3">
      <c r="A15" s="190"/>
      <c r="B15" s="182"/>
      <c r="C15" s="182"/>
      <c r="D15" s="182"/>
      <c r="E15" s="182"/>
      <c r="F15" s="182"/>
      <c r="G15" s="183"/>
      <c r="H15" s="184"/>
      <c r="I15" s="185"/>
      <c r="J15" s="189"/>
      <c r="K15" s="185"/>
      <c r="L15" s="186"/>
      <c r="M15" s="185"/>
      <c r="N15" s="185"/>
      <c r="O15" s="187" t="s">
        <v>248</v>
      </c>
      <c r="P15" s="188">
        <f>P14*20%</f>
        <v>95.846400000000003</v>
      </c>
      <c r="Q15" s="188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</row>
    <row r="16" spans="1:31" ht="20.100000000000001" customHeight="1" x14ac:dyDescent="0.3">
      <c r="B16" s="182"/>
      <c r="C16" s="182"/>
      <c r="D16" s="182"/>
      <c r="E16" s="182"/>
      <c r="F16" s="182"/>
      <c r="G16" s="183"/>
      <c r="H16" s="184"/>
      <c r="I16" s="185"/>
      <c r="J16" s="185"/>
      <c r="K16" s="185"/>
      <c r="L16" s="186"/>
      <c r="M16" s="185"/>
      <c r="N16" s="185"/>
      <c r="O16" s="187" t="s">
        <v>249</v>
      </c>
      <c r="P16" s="188">
        <f>P14+P15</f>
        <v>575.07839999999999</v>
      </c>
      <c r="Q16" s="188"/>
    </row>
    <row r="17" spans="1:31" ht="20.100000000000001" customHeight="1" x14ac:dyDescent="0.3">
      <c r="B17" s="198"/>
      <c r="C17" s="198"/>
      <c r="D17" s="198"/>
      <c r="E17" s="198"/>
      <c r="F17" s="198"/>
      <c r="G17" s="198"/>
      <c r="H17" s="198"/>
      <c r="I17" s="199"/>
      <c r="J17" s="199"/>
      <c r="K17" s="199"/>
      <c r="L17" s="200"/>
      <c r="M17" s="199"/>
      <c r="N17" s="199"/>
      <c r="O17" s="200"/>
      <c r="P17" s="200"/>
      <c r="Q17" s="200"/>
    </row>
    <row r="18" spans="1:31" ht="20.100000000000001" customHeight="1" x14ac:dyDescent="0.3">
      <c r="E18" s="182"/>
      <c r="F18" s="182"/>
      <c r="G18" s="183"/>
      <c r="H18" s="184"/>
      <c r="I18" s="185"/>
      <c r="J18" s="185"/>
      <c r="K18" s="185"/>
      <c r="L18" s="186"/>
      <c r="M18" s="185"/>
      <c r="N18" s="185"/>
      <c r="O18" s="193"/>
      <c r="P18" s="188"/>
      <c r="Q18" s="188"/>
    </row>
    <row r="19" spans="1:31" ht="15" customHeight="1" x14ac:dyDescent="0.3">
      <c r="L19" s="193"/>
      <c r="O19" s="193"/>
      <c r="P19" s="193"/>
      <c r="Q19" s="193"/>
    </row>
    <row r="20" spans="1:31" ht="13.5" customHeight="1" x14ac:dyDescent="0.3">
      <c r="L20" s="193"/>
      <c r="O20" s="193"/>
      <c r="P20" s="193"/>
      <c r="Q20" s="193"/>
    </row>
    <row r="21" spans="1:31" ht="12" customHeight="1" x14ac:dyDescent="0.3"/>
    <row r="22" spans="1:31" ht="12" customHeight="1" x14ac:dyDescent="0.3"/>
    <row r="23" spans="1:31" ht="12" customHeight="1" x14ac:dyDescent="0.3"/>
    <row r="24" spans="1:31" ht="12" customHeight="1" x14ac:dyDescent="0.3">
      <c r="P24" s="193"/>
    </row>
    <row r="25" spans="1:31" ht="12" customHeight="1" x14ac:dyDescent="0.3"/>
    <row r="26" spans="1:31" ht="12" customHeight="1" x14ac:dyDescent="0.3"/>
    <row r="27" spans="1:31" s="207" customFormat="1" ht="12" customHeight="1" x14ac:dyDescent="0.3">
      <c r="A27" s="190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</row>
    <row r="28" spans="1:31" ht="12" customHeight="1" x14ac:dyDescent="0.3"/>
    <row r="29" spans="1:31" ht="18.75" x14ac:dyDescent="0.3"/>
    <row r="30" spans="1:31" ht="14.25" customHeight="1" x14ac:dyDescent="0.3"/>
    <row r="31" spans="1:31" ht="14.25" customHeight="1" x14ac:dyDescent="0.3"/>
    <row r="32" spans="1:31" ht="18.75" x14ac:dyDescent="0.3"/>
    <row r="33" spans="1:31" ht="18.75" x14ac:dyDescent="0.3"/>
    <row r="34" spans="1:31" ht="18.75" x14ac:dyDescent="0.3"/>
    <row r="35" spans="1:31" ht="18.75" x14ac:dyDescent="0.3"/>
    <row r="36" spans="1:31" ht="18.75" x14ac:dyDescent="0.3"/>
    <row r="37" spans="1:31" ht="18.75" x14ac:dyDescent="0.3"/>
    <row r="38" spans="1:31" ht="18.75" x14ac:dyDescent="0.3"/>
    <row r="39" spans="1:31" ht="18.75" x14ac:dyDescent="0.3"/>
    <row r="40" spans="1:31" ht="18.75" x14ac:dyDescent="0.3"/>
    <row r="41" spans="1:31" ht="18.75" x14ac:dyDescent="0.3"/>
    <row r="42" spans="1:31" ht="18.75" x14ac:dyDescent="0.3"/>
    <row r="43" spans="1:31" ht="18.75" x14ac:dyDescent="0.3"/>
    <row r="44" spans="1:31" ht="18.75" x14ac:dyDescent="0.3"/>
    <row r="45" spans="1:31" s="207" customFormat="1" ht="18.75" x14ac:dyDescent="0.3">
      <c r="A45" s="190"/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</row>
    <row r="46" spans="1:31" s="207" customFormat="1" ht="18.75" x14ac:dyDescent="0.3">
      <c r="A46" s="190"/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</row>
    <row r="47" spans="1:31" s="207" customFormat="1" ht="18.75" x14ac:dyDescent="0.3">
      <c r="A47" s="190"/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</row>
    <row r="48" spans="1:31" s="207" customFormat="1" ht="18.75" x14ac:dyDescent="0.3">
      <c r="A48" s="190"/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</row>
    <row r="49" spans="1:31" s="207" customFormat="1" ht="18.75" x14ac:dyDescent="0.3">
      <c r="A49" s="190"/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</row>
    <row r="50" spans="1:31" ht="18.75" x14ac:dyDescent="0.3"/>
    <row r="51" spans="1:31" ht="18.75" x14ac:dyDescent="0.3"/>
    <row r="52" spans="1:31" ht="18.75" x14ac:dyDescent="0.3"/>
    <row r="53" spans="1:31" ht="18.75" x14ac:dyDescent="0.3"/>
    <row r="54" spans="1:31" ht="18.75" x14ac:dyDescent="0.3"/>
    <row r="55" spans="1:31" ht="18.75" x14ac:dyDescent="0.3"/>
    <row r="56" spans="1:31" ht="18.75" x14ac:dyDescent="0.3"/>
    <row r="57" spans="1:31" ht="18.75" x14ac:dyDescent="0.3"/>
    <row r="58" spans="1:31" ht="18.75" x14ac:dyDescent="0.3"/>
    <row r="59" spans="1:31" ht="18.75" x14ac:dyDescent="0.3"/>
    <row r="60" spans="1:31" ht="18.75" x14ac:dyDescent="0.3"/>
    <row r="61" spans="1:31" ht="18.75" x14ac:dyDescent="0.3"/>
    <row r="62" spans="1:31" ht="18.75" x14ac:dyDescent="0.3"/>
    <row r="63" spans="1:31" ht="18.75" x14ac:dyDescent="0.3"/>
    <row r="64" spans="1:31" ht="18.75" x14ac:dyDescent="0.3"/>
    <row r="65" spans="1:31" ht="18.75" x14ac:dyDescent="0.3"/>
    <row r="66" spans="1:31" ht="18.75" x14ac:dyDescent="0.3"/>
    <row r="67" spans="1:31" ht="18.75" x14ac:dyDescent="0.3"/>
    <row r="68" spans="1:31" ht="18.75" x14ac:dyDescent="0.3"/>
    <row r="69" spans="1:31" ht="18.75" x14ac:dyDescent="0.3"/>
    <row r="70" spans="1:31" ht="18.75" x14ac:dyDescent="0.3"/>
    <row r="71" spans="1:31" ht="18.75" x14ac:dyDescent="0.3"/>
    <row r="72" spans="1:31" ht="18.75" x14ac:dyDescent="0.3"/>
    <row r="73" spans="1:31" s="207" customFormat="1" ht="18.75" x14ac:dyDescent="0.3">
      <c r="A73" s="190"/>
      <c r="B73" s="190"/>
      <c r="C73" s="190"/>
      <c r="D73" s="190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P73" s="190"/>
      <c r="Q73" s="190"/>
      <c r="R73" s="190"/>
      <c r="S73" s="190"/>
      <c r="T73" s="190"/>
      <c r="U73" s="190"/>
      <c r="V73" s="190"/>
      <c r="W73" s="190"/>
      <c r="X73" s="190"/>
      <c r="Y73" s="190"/>
      <c r="Z73" s="190"/>
      <c r="AA73" s="190"/>
      <c r="AB73" s="190"/>
      <c r="AC73" s="190"/>
      <c r="AD73" s="190"/>
      <c r="AE73" s="190"/>
    </row>
    <row r="74" spans="1:31" ht="18.75" x14ac:dyDescent="0.3"/>
    <row r="75" spans="1:31" ht="18.75" x14ac:dyDescent="0.3"/>
    <row r="76" spans="1:31" ht="18.75" x14ac:dyDescent="0.3"/>
    <row r="77" spans="1:31" ht="18.75" x14ac:dyDescent="0.3"/>
    <row r="78" spans="1:31" ht="18.75" x14ac:dyDescent="0.3"/>
    <row r="79" spans="1:31" ht="14.25" customHeight="1" x14ac:dyDescent="0.3"/>
    <row r="80" spans="1:31" ht="14.25" customHeight="1" x14ac:dyDescent="0.3"/>
    <row r="81" spans="1:31" ht="18.75" x14ac:dyDescent="0.3"/>
    <row r="82" spans="1:31" ht="18.75" x14ac:dyDescent="0.3"/>
    <row r="83" spans="1:31" ht="18.75" x14ac:dyDescent="0.3"/>
    <row r="84" spans="1:31" ht="18.75" x14ac:dyDescent="0.3"/>
    <row r="85" spans="1:31" ht="18.75" x14ac:dyDescent="0.3"/>
    <row r="86" spans="1:31" ht="18.75" x14ac:dyDescent="0.3"/>
    <row r="87" spans="1:31" ht="18.75" x14ac:dyDescent="0.3"/>
    <row r="88" spans="1:31" ht="18.75" x14ac:dyDescent="0.3"/>
    <row r="89" spans="1:31" ht="18.75" x14ac:dyDescent="0.3"/>
    <row r="90" spans="1:31" ht="18.75" x14ac:dyDescent="0.3"/>
    <row r="91" spans="1:31" ht="18.75" x14ac:dyDescent="0.3"/>
    <row r="92" spans="1:31" ht="18.75" x14ac:dyDescent="0.3"/>
    <row r="93" spans="1:31" ht="18.75" x14ac:dyDescent="0.3"/>
    <row r="94" spans="1:31" ht="18.75" hidden="1" x14ac:dyDescent="0.3"/>
    <row r="95" spans="1:31" ht="18.75" hidden="1" x14ac:dyDescent="0.3"/>
    <row r="96" spans="1:31" s="207" customFormat="1" ht="18.75" x14ac:dyDescent="0.3">
      <c r="A96" s="190"/>
      <c r="B96" s="190"/>
      <c r="C96" s="190"/>
      <c r="D96" s="190"/>
      <c r="E96" s="190"/>
      <c r="F96" s="190"/>
      <c r="G96" s="190"/>
      <c r="H96" s="190"/>
      <c r="I96" s="190"/>
      <c r="J96" s="190"/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</row>
    <row r="97" spans="1:31" s="207" customFormat="1" ht="18.75" hidden="1" x14ac:dyDescent="0.3">
      <c r="A97" s="190"/>
      <c r="B97" s="190"/>
      <c r="C97" s="190"/>
      <c r="D97" s="190"/>
      <c r="E97" s="190"/>
      <c r="F97" s="190"/>
      <c r="G97" s="190"/>
      <c r="H97" s="190"/>
      <c r="I97" s="190"/>
      <c r="J97" s="190"/>
      <c r="K97" s="190"/>
      <c r="L97" s="190"/>
      <c r="M97" s="190"/>
      <c r="N97" s="190"/>
      <c r="O97" s="190"/>
      <c r="P97" s="190"/>
      <c r="Q97" s="190"/>
      <c r="R97" s="190"/>
      <c r="S97" s="190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90"/>
      <c r="AE97" s="190"/>
    </row>
    <row r="98" spans="1:31" s="207" customFormat="1" ht="18.75" x14ac:dyDescent="0.3">
      <c r="A98" s="190"/>
      <c r="B98" s="190"/>
      <c r="C98" s="190"/>
      <c r="D98" s="190"/>
      <c r="E98" s="190"/>
      <c r="F98" s="190"/>
      <c r="G98" s="190"/>
      <c r="H98" s="190"/>
      <c r="I98" s="190"/>
      <c r="J98" s="190"/>
      <c r="K98" s="190"/>
      <c r="L98" s="190"/>
      <c r="M98" s="190"/>
      <c r="N98" s="190"/>
      <c r="O98" s="190"/>
      <c r="P98" s="190"/>
      <c r="Q98" s="190"/>
      <c r="R98" s="190"/>
      <c r="S98" s="190"/>
      <c r="T98" s="190"/>
      <c r="U98" s="190"/>
      <c r="V98" s="190"/>
      <c r="W98" s="190"/>
      <c r="X98" s="190"/>
      <c r="Y98" s="190"/>
      <c r="Z98" s="190"/>
      <c r="AA98" s="190"/>
      <c r="AB98" s="190"/>
      <c r="AC98" s="190"/>
      <c r="AD98" s="190"/>
      <c r="AE98" s="190"/>
    </row>
    <row r="99" spans="1:31" ht="18.75" hidden="1" x14ac:dyDescent="0.3"/>
    <row r="100" spans="1:31" ht="18.75" hidden="1" x14ac:dyDescent="0.3"/>
    <row r="101" spans="1:31" ht="12" hidden="1" customHeight="1" x14ac:dyDescent="0.3"/>
    <row r="102" spans="1:31" ht="12" hidden="1" customHeight="1" x14ac:dyDescent="0.3"/>
    <row r="103" spans="1:31" ht="12" hidden="1" customHeight="1" x14ac:dyDescent="0.3"/>
    <row r="104" spans="1:31" ht="12" hidden="1" customHeight="1" x14ac:dyDescent="0.3"/>
    <row r="105" spans="1:31" ht="12" hidden="1" customHeight="1" x14ac:dyDescent="0.3"/>
    <row r="106" spans="1:31" ht="12" customHeight="1" x14ac:dyDescent="0.3"/>
    <row r="107" spans="1:31" ht="18.75" x14ac:dyDescent="0.3"/>
    <row r="108" spans="1:31" ht="18.75" hidden="1" x14ac:dyDescent="0.3"/>
    <row r="109" spans="1:31" ht="18.75" hidden="1" x14ac:dyDescent="0.3"/>
    <row r="110" spans="1:31" ht="18.75" hidden="1" x14ac:dyDescent="0.3"/>
    <row r="111" spans="1:31" ht="18.75" hidden="1" x14ac:dyDescent="0.3"/>
    <row r="112" spans="1:31" ht="18.75" hidden="1" x14ac:dyDescent="0.3"/>
    <row r="113" spans="1:31" ht="18.75" x14ac:dyDescent="0.3"/>
    <row r="114" spans="1:31" ht="14.25" customHeight="1" x14ac:dyDescent="0.3"/>
    <row r="115" spans="1:31" ht="14.25" hidden="1" customHeight="1" x14ac:dyDescent="0.3"/>
    <row r="116" spans="1:31" ht="18.75" x14ac:dyDescent="0.3"/>
    <row r="117" spans="1:31" ht="18.75" x14ac:dyDescent="0.3"/>
    <row r="118" spans="1:31" ht="18.75" hidden="1" x14ac:dyDescent="0.3"/>
    <row r="119" spans="1:31" ht="18.75" hidden="1" x14ac:dyDescent="0.3"/>
    <row r="120" spans="1:31" ht="18.75" hidden="1" x14ac:dyDescent="0.3"/>
    <row r="121" spans="1:31" ht="18.75" hidden="1" x14ac:dyDescent="0.3"/>
    <row r="122" spans="1:31" ht="18.75" x14ac:dyDescent="0.3"/>
    <row r="123" spans="1:31" ht="18.75" x14ac:dyDescent="0.3"/>
    <row r="124" spans="1:31" ht="18.75" hidden="1" x14ac:dyDescent="0.3"/>
    <row r="125" spans="1:31" ht="18.75" hidden="1" x14ac:dyDescent="0.3"/>
    <row r="126" spans="1:31" s="207" customFormat="1" ht="18.75" x14ac:dyDescent="0.3">
      <c r="A126" s="190"/>
      <c r="B126" s="190"/>
      <c r="C126" s="190"/>
      <c r="D126" s="190"/>
      <c r="E126" s="190"/>
      <c r="F126" s="190"/>
      <c r="G126" s="190"/>
      <c r="H126" s="190"/>
      <c r="I126" s="190"/>
      <c r="J126" s="190"/>
      <c r="K126" s="190"/>
      <c r="L126" s="190"/>
      <c r="M126" s="190"/>
      <c r="N126" s="190"/>
      <c r="O126" s="190"/>
      <c r="P126" s="190"/>
      <c r="Q126" s="190"/>
      <c r="R126" s="190"/>
      <c r="S126" s="190"/>
      <c r="T126" s="190"/>
      <c r="U126" s="190"/>
      <c r="V126" s="190"/>
      <c r="W126" s="190"/>
      <c r="X126" s="190"/>
      <c r="Y126" s="190"/>
      <c r="Z126" s="190"/>
      <c r="AA126" s="190"/>
      <c r="AB126" s="190"/>
      <c r="AC126" s="190"/>
      <c r="AD126" s="190"/>
      <c r="AE126" s="190"/>
    </row>
    <row r="127" spans="1:31" ht="18.75" hidden="1" x14ac:dyDescent="0.3"/>
    <row r="128" spans="1:31" ht="13.5" hidden="1" customHeight="1" x14ac:dyDescent="0.3"/>
    <row r="129" ht="18.75" hidden="1" x14ac:dyDescent="0.3"/>
    <row r="130" ht="18.75" hidden="1" x14ac:dyDescent="0.3"/>
    <row r="131" ht="18.75" hidden="1" x14ac:dyDescent="0.3"/>
    <row r="132" ht="18.75" hidden="1" x14ac:dyDescent="0.3"/>
    <row r="133" ht="18.75" hidden="1" x14ac:dyDescent="0.3"/>
    <row r="134" ht="18.75" hidden="1" x14ac:dyDescent="0.3"/>
    <row r="135" ht="18.75" x14ac:dyDescent="0.3"/>
    <row r="136" ht="18.75" x14ac:dyDescent="0.3"/>
    <row r="137" ht="18.75" hidden="1" x14ac:dyDescent="0.3"/>
    <row r="138" ht="18.75" hidden="1" x14ac:dyDescent="0.3"/>
    <row r="139" ht="18.75" hidden="1" x14ac:dyDescent="0.3"/>
    <row r="140" ht="18.75" hidden="1" x14ac:dyDescent="0.3"/>
    <row r="141" ht="18.75" hidden="1" x14ac:dyDescent="0.3"/>
    <row r="142" ht="18.75" hidden="1" x14ac:dyDescent="0.3"/>
    <row r="143" ht="18.75" x14ac:dyDescent="0.3"/>
    <row r="144" ht="14.25" customHeight="1" x14ac:dyDescent="0.3"/>
    <row r="145" ht="18.75" hidden="1" x14ac:dyDescent="0.3"/>
    <row r="146" ht="18.75" hidden="1" x14ac:dyDescent="0.3"/>
    <row r="147" ht="18.75" hidden="1" x14ac:dyDescent="0.3"/>
    <row r="148" ht="18.75" x14ac:dyDescent="0.3"/>
    <row r="149" ht="18.75" x14ac:dyDescent="0.3"/>
    <row r="150" ht="13.5" hidden="1" customHeight="1" x14ac:dyDescent="0.3"/>
    <row r="151" ht="13.5" hidden="1" customHeight="1" x14ac:dyDescent="0.3"/>
    <row r="152" ht="13.5" hidden="1" customHeight="1" x14ac:dyDescent="0.3"/>
    <row r="153" ht="13.5" hidden="1" customHeight="1" x14ac:dyDescent="0.3"/>
    <row r="154" ht="13.5" customHeight="1" x14ac:dyDescent="0.3"/>
    <row r="155" ht="13.5" customHeight="1" x14ac:dyDescent="0.3"/>
    <row r="156" ht="13.5" hidden="1" customHeight="1" x14ac:dyDescent="0.3"/>
    <row r="157" ht="13.5" hidden="1" customHeight="1" x14ac:dyDescent="0.3"/>
    <row r="158" ht="13.5" hidden="1" customHeight="1" x14ac:dyDescent="0.3"/>
    <row r="159" ht="13.5" hidden="1" customHeight="1" x14ac:dyDescent="0.3"/>
    <row r="160" ht="13.5" hidden="1" customHeight="1" x14ac:dyDescent="0.3"/>
    <row r="161" spans="1:31" ht="13.5" hidden="1" customHeight="1" x14ac:dyDescent="0.3"/>
    <row r="162" spans="1:31" ht="13.5" hidden="1" customHeight="1" x14ac:dyDescent="0.3"/>
    <row r="163" spans="1:31" ht="13.5" hidden="1" customHeight="1" x14ac:dyDescent="0.3"/>
    <row r="164" spans="1:31" ht="13.5" hidden="1" customHeight="1" x14ac:dyDescent="0.3"/>
    <row r="165" spans="1:31" ht="13.5" hidden="1" customHeight="1" x14ac:dyDescent="0.3"/>
    <row r="166" spans="1:31" ht="13.5" hidden="1" customHeight="1" x14ac:dyDescent="0.3"/>
    <row r="167" spans="1:31" ht="13.5" hidden="1" customHeight="1" x14ac:dyDescent="0.3"/>
    <row r="168" spans="1:31" ht="13.5" hidden="1" customHeight="1" x14ac:dyDescent="0.3"/>
    <row r="169" spans="1:31" ht="13.5" hidden="1" customHeight="1" x14ac:dyDescent="0.3"/>
    <row r="170" spans="1:31" ht="13.5" hidden="1" customHeight="1" x14ac:dyDescent="0.3"/>
    <row r="171" spans="1:31" ht="13.5" hidden="1" customHeight="1" x14ac:dyDescent="0.3"/>
    <row r="172" spans="1:31" ht="13.5" hidden="1" customHeight="1" x14ac:dyDescent="0.3"/>
    <row r="173" spans="1:31" s="207" customFormat="1" ht="13.5" customHeight="1" x14ac:dyDescent="0.3">
      <c r="A173" s="190"/>
      <c r="B173" s="190"/>
      <c r="C173" s="190"/>
      <c r="D173" s="190"/>
      <c r="E173" s="190"/>
      <c r="F173" s="190"/>
      <c r="G173" s="190"/>
      <c r="H173" s="190"/>
      <c r="I173" s="190"/>
      <c r="J173" s="190"/>
      <c r="K173" s="190"/>
      <c r="L173" s="190"/>
      <c r="M173" s="190"/>
      <c r="N173" s="190"/>
      <c r="O173" s="190"/>
      <c r="P173" s="190"/>
      <c r="Q173" s="190"/>
      <c r="R173" s="190"/>
      <c r="S173" s="190"/>
      <c r="T173" s="190"/>
      <c r="U173" s="190"/>
      <c r="V173" s="190"/>
      <c r="W173" s="190"/>
      <c r="X173" s="190"/>
      <c r="Y173" s="190"/>
      <c r="Z173" s="190"/>
      <c r="AA173" s="190"/>
      <c r="AB173" s="190"/>
      <c r="AC173" s="190"/>
      <c r="AD173" s="190"/>
      <c r="AE173" s="190"/>
    </row>
    <row r="174" spans="1:31" s="207" customFormat="1" ht="13.5" customHeight="1" x14ac:dyDescent="0.3">
      <c r="A174" s="190"/>
      <c r="B174" s="190"/>
      <c r="C174" s="190"/>
      <c r="D174" s="190"/>
      <c r="E174" s="190"/>
      <c r="F174" s="190"/>
      <c r="G174" s="190"/>
      <c r="H174" s="190"/>
      <c r="I174" s="190"/>
      <c r="J174" s="190"/>
      <c r="K174" s="190"/>
      <c r="L174" s="190"/>
      <c r="M174" s="190"/>
      <c r="N174" s="190"/>
      <c r="O174" s="190"/>
      <c r="P174" s="190"/>
      <c r="Q174" s="190"/>
      <c r="R174" s="190"/>
      <c r="S174" s="190"/>
      <c r="T174" s="190"/>
      <c r="U174" s="190"/>
      <c r="V174" s="190"/>
      <c r="W174" s="190"/>
      <c r="X174" s="190"/>
      <c r="Y174" s="190"/>
      <c r="Z174" s="190"/>
      <c r="AA174" s="190"/>
      <c r="AB174" s="190"/>
      <c r="AC174" s="190"/>
      <c r="AD174" s="190"/>
      <c r="AE174" s="190"/>
    </row>
    <row r="175" spans="1:31" ht="13.5" hidden="1" customHeight="1" x14ac:dyDescent="0.3"/>
    <row r="176" spans="1:31" ht="13.5" hidden="1" customHeight="1" x14ac:dyDescent="0.3"/>
    <row r="177" spans="1:31" ht="13.5" hidden="1" customHeight="1" x14ac:dyDescent="0.3"/>
    <row r="178" spans="1:31" ht="18.75" x14ac:dyDescent="0.3"/>
    <row r="179" spans="1:31" ht="14.25" customHeight="1" x14ac:dyDescent="0.3"/>
    <row r="180" spans="1:31" ht="14.25" hidden="1" customHeight="1" x14ac:dyDescent="0.3"/>
    <row r="181" spans="1:31" ht="14.25" customHeight="1" x14ac:dyDescent="0.3"/>
    <row r="182" spans="1:31" ht="18.75" x14ac:dyDescent="0.3"/>
    <row r="183" spans="1:31" ht="13.5" hidden="1" customHeight="1" x14ac:dyDescent="0.3"/>
    <row r="184" spans="1:31" ht="13.5" hidden="1" customHeight="1" x14ac:dyDescent="0.3"/>
    <row r="185" spans="1:31" ht="13.5" hidden="1" customHeight="1" x14ac:dyDescent="0.3"/>
    <row r="186" spans="1:31" ht="13.5" hidden="1" customHeight="1" x14ac:dyDescent="0.3"/>
    <row r="187" spans="1:31" ht="13.5" hidden="1" customHeight="1" x14ac:dyDescent="0.3"/>
    <row r="188" spans="1:31" ht="13.5" hidden="1" customHeight="1" x14ac:dyDescent="0.3"/>
    <row r="189" spans="1:31" s="207" customFormat="1" ht="13.5" customHeight="1" x14ac:dyDescent="0.3">
      <c r="A189" s="190"/>
      <c r="B189" s="190"/>
      <c r="C189" s="190"/>
      <c r="D189" s="190"/>
      <c r="E189" s="190"/>
      <c r="F189" s="190"/>
      <c r="G189" s="190"/>
      <c r="H189" s="190"/>
      <c r="I189" s="190"/>
      <c r="J189" s="190"/>
      <c r="K189" s="190"/>
      <c r="L189" s="190"/>
      <c r="M189" s="190"/>
      <c r="N189" s="190"/>
      <c r="O189" s="190"/>
      <c r="P189" s="190"/>
      <c r="Q189" s="190"/>
      <c r="R189" s="190"/>
      <c r="S189" s="190"/>
      <c r="T189" s="190"/>
      <c r="U189" s="190"/>
      <c r="V189" s="190"/>
      <c r="W189" s="190"/>
      <c r="X189" s="190"/>
      <c r="Y189" s="190"/>
      <c r="Z189" s="190"/>
      <c r="AA189" s="190"/>
      <c r="AB189" s="190"/>
      <c r="AC189" s="190"/>
      <c r="AD189" s="190"/>
      <c r="AE189" s="190"/>
    </row>
    <row r="190" spans="1:31" s="207" customFormat="1" ht="13.5" customHeight="1" x14ac:dyDescent="0.3">
      <c r="A190" s="190"/>
      <c r="B190" s="190"/>
      <c r="C190" s="190"/>
      <c r="D190" s="190"/>
      <c r="E190" s="190"/>
      <c r="F190" s="190"/>
      <c r="G190" s="190"/>
      <c r="H190" s="190"/>
      <c r="I190" s="190"/>
      <c r="J190" s="190"/>
      <c r="K190" s="190"/>
      <c r="L190" s="190"/>
      <c r="M190" s="190"/>
      <c r="N190" s="190"/>
      <c r="O190" s="190"/>
      <c r="P190" s="190"/>
      <c r="Q190" s="190"/>
      <c r="R190" s="190"/>
      <c r="S190" s="190"/>
      <c r="T190" s="190"/>
      <c r="U190" s="190"/>
      <c r="V190" s="190"/>
      <c r="W190" s="190"/>
      <c r="X190" s="190"/>
      <c r="Y190" s="190"/>
      <c r="Z190" s="190"/>
      <c r="AA190" s="190"/>
      <c r="AB190" s="190"/>
      <c r="AC190" s="190"/>
      <c r="AD190" s="190"/>
      <c r="AE190" s="190"/>
    </row>
    <row r="191" spans="1:31" ht="13.5" hidden="1" customHeight="1" x14ac:dyDescent="0.3"/>
    <row r="192" spans="1:31" ht="13.5" hidden="1" customHeight="1" x14ac:dyDescent="0.3"/>
    <row r="193" ht="13.5" hidden="1" customHeight="1" x14ac:dyDescent="0.3"/>
    <row r="194" ht="13.5" hidden="1" customHeight="1" x14ac:dyDescent="0.3"/>
    <row r="195" ht="13.5" hidden="1" customHeight="1" x14ac:dyDescent="0.3"/>
    <row r="196" ht="13.5" hidden="1" customHeight="1" x14ac:dyDescent="0.3"/>
    <row r="197" ht="13.5" hidden="1" customHeight="1" x14ac:dyDescent="0.3"/>
    <row r="198" ht="13.5" hidden="1" customHeight="1" x14ac:dyDescent="0.3"/>
    <row r="199" ht="13.5" hidden="1" customHeight="1" x14ac:dyDescent="0.3"/>
    <row r="200" ht="13.5" hidden="1" customHeight="1" x14ac:dyDescent="0.3"/>
    <row r="201" ht="13.5" customHeight="1" x14ac:dyDescent="0.3"/>
    <row r="202" ht="13.5" customHeight="1" x14ac:dyDescent="0.3"/>
    <row r="203" ht="13.5" hidden="1" customHeight="1" x14ac:dyDescent="0.3"/>
    <row r="204" ht="13.5" hidden="1" customHeight="1" x14ac:dyDescent="0.3"/>
    <row r="205" ht="13.5" hidden="1" customHeight="1" x14ac:dyDescent="0.3"/>
    <row r="206" ht="13.5" hidden="1" customHeight="1" x14ac:dyDescent="0.3"/>
    <row r="207" ht="13.5" hidden="1" customHeight="1" x14ac:dyDescent="0.3"/>
    <row r="208" ht="13.5" hidden="1" customHeight="1" x14ac:dyDescent="0.3"/>
    <row r="209" spans="1:31" ht="13.5" hidden="1" customHeight="1" x14ac:dyDescent="0.3"/>
    <row r="210" spans="1:31" ht="13.5" hidden="1" customHeight="1" x14ac:dyDescent="0.3"/>
    <row r="211" spans="1:31" ht="18.75" x14ac:dyDescent="0.3"/>
    <row r="212" spans="1:31" ht="14.25" customHeight="1" x14ac:dyDescent="0.3"/>
    <row r="213" spans="1:31" ht="14.25" hidden="1" customHeight="1" x14ac:dyDescent="0.3"/>
    <row r="214" spans="1:31" ht="14.25" customHeight="1" x14ac:dyDescent="0.3"/>
    <row r="215" spans="1:31" ht="18.75" x14ac:dyDescent="0.3"/>
    <row r="216" spans="1:31" ht="13.5" hidden="1" customHeight="1" x14ac:dyDescent="0.3"/>
    <row r="217" spans="1:31" ht="13.5" hidden="1" customHeight="1" x14ac:dyDescent="0.3"/>
    <row r="218" spans="1:31" ht="13.5" hidden="1" customHeight="1" x14ac:dyDescent="0.3"/>
    <row r="219" spans="1:31" ht="13.5" hidden="1" customHeight="1" x14ac:dyDescent="0.3"/>
    <row r="220" spans="1:31" ht="13.5" hidden="1" customHeight="1" x14ac:dyDescent="0.3"/>
    <row r="221" spans="1:31" ht="13.5" customHeight="1" x14ac:dyDescent="0.3"/>
    <row r="222" spans="1:31" s="207" customFormat="1" ht="13.5" customHeight="1" x14ac:dyDescent="0.3">
      <c r="A222" s="190"/>
      <c r="B222" s="190"/>
      <c r="C222" s="190"/>
      <c r="D222" s="190"/>
      <c r="E222" s="190"/>
      <c r="F222" s="190"/>
      <c r="G222" s="190"/>
      <c r="H222" s="190"/>
      <c r="I222" s="190"/>
      <c r="J222" s="190"/>
      <c r="K222" s="190"/>
      <c r="L222" s="190"/>
      <c r="M222" s="190"/>
      <c r="N222" s="190"/>
      <c r="O222" s="190"/>
      <c r="P222" s="190"/>
      <c r="Q222" s="190"/>
      <c r="R222" s="190"/>
      <c r="S222" s="190"/>
      <c r="T222" s="190"/>
      <c r="U222" s="190"/>
      <c r="V222" s="190"/>
      <c r="W222" s="190"/>
      <c r="X222" s="190"/>
      <c r="Y222" s="190"/>
      <c r="Z222" s="190"/>
      <c r="AA222" s="190"/>
      <c r="AB222" s="190"/>
      <c r="AC222" s="190"/>
      <c r="AD222" s="190"/>
      <c r="AE222" s="190"/>
    </row>
    <row r="223" spans="1:31" ht="13.5" hidden="1" customHeight="1" x14ac:dyDescent="0.3"/>
    <row r="224" spans="1:31" ht="13.5" hidden="1" customHeight="1" x14ac:dyDescent="0.3"/>
    <row r="225" ht="13.5" hidden="1" customHeight="1" x14ac:dyDescent="0.3"/>
    <row r="226" ht="13.5" hidden="1" customHeight="1" x14ac:dyDescent="0.3"/>
    <row r="227" ht="13.5" hidden="1" customHeight="1" x14ac:dyDescent="0.3"/>
    <row r="228" ht="13.5" hidden="1" customHeight="1" x14ac:dyDescent="0.3"/>
    <row r="229" ht="13.5" hidden="1" customHeight="1" x14ac:dyDescent="0.3"/>
    <row r="230" ht="13.5" hidden="1" customHeight="1" x14ac:dyDescent="0.3"/>
    <row r="231" ht="13.5" hidden="1" customHeight="1" x14ac:dyDescent="0.3"/>
    <row r="232" ht="13.5" hidden="1" customHeight="1" x14ac:dyDescent="0.3"/>
    <row r="233" ht="13.5" customHeight="1" x14ac:dyDescent="0.3"/>
    <row r="234" ht="13.5" customHeight="1" x14ac:dyDescent="0.3"/>
    <row r="235" ht="13.5" hidden="1" customHeight="1" x14ac:dyDescent="0.3"/>
    <row r="236" ht="13.5" hidden="1" customHeight="1" x14ac:dyDescent="0.3"/>
    <row r="237" ht="13.5" hidden="1" customHeight="1" x14ac:dyDescent="0.3"/>
    <row r="238" ht="13.5" hidden="1" customHeight="1" x14ac:dyDescent="0.3"/>
    <row r="239" ht="13.5" hidden="1" customHeight="1" x14ac:dyDescent="0.3"/>
    <row r="240" ht="13.5" hidden="1" customHeight="1" x14ac:dyDescent="0.3"/>
    <row r="241" spans="1:31" ht="13.5" hidden="1" customHeight="1" x14ac:dyDescent="0.3"/>
    <row r="242" spans="1:31" ht="13.5" hidden="1" customHeight="1" x14ac:dyDescent="0.3"/>
    <row r="243" spans="1:31" ht="13.5" hidden="1" customHeight="1" x14ac:dyDescent="0.3"/>
    <row r="244" spans="1:31" ht="18.75" x14ac:dyDescent="0.3"/>
    <row r="245" spans="1:31" ht="14.25" customHeight="1" x14ac:dyDescent="0.3"/>
    <row r="246" spans="1:31" ht="14.25" hidden="1" customHeight="1" x14ac:dyDescent="0.3"/>
    <row r="247" spans="1:31" ht="14.25" customHeight="1" x14ac:dyDescent="0.3"/>
    <row r="248" spans="1:31" ht="18.75" x14ac:dyDescent="0.3"/>
    <row r="249" spans="1:31" ht="18.75" hidden="1" x14ac:dyDescent="0.3"/>
    <row r="250" spans="1:31" ht="18.75" hidden="1" x14ac:dyDescent="0.3"/>
    <row r="251" spans="1:31" ht="18.75" hidden="1" x14ac:dyDescent="0.3"/>
    <row r="252" spans="1:31" ht="18.75" hidden="1" x14ac:dyDescent="0.3"/>
    <row r="253" spans="1:31" ht="18.75" hidden="1" x14ac:dyDescent="0.3"/>
    <row r="254" spans="1:31" ht="18.75" x14ac:dyDescent="0.3"/>
    <row r="255" spans="1:31" s="207" customFormat="1" ht="18.75" x14ac:dyDescent="0.3">
      <c r="A255" s="190"/>
      <c r="B255" s="190"/>
      <c r="C255" s="190"/>
      <c r="D255" s="190"/>
      <c r="E255" s="190"/>
      <c r="F255" s="190"/>
      <c r="G255" s="190"/>
      <c r="H255" s="190"/>
      <c r="I255" s="190"/>
      <c r="J255" s="190"/>
      <c r="K255" s="190"/>
      <c r="L255" s="190"/>
      <c r="M255" s="190"/>
      <c r="N255" s="190"/>
      <c r="O255" s="190"/>
      <c r="P255" s="190"/>
      <c r="Q255" s="190"/>
      <c r="R255" s="190"/>
      <c r="S255" s="190"/>
      <c r="T255" s="190"/>
      <c r="U255" s="190"/>
      <c r="V255" s="190"/>
      <c r="W255" s="190"/>
      <c r="X255" s="190"/>
      <c r="Y255" s="190"/>
      <c r="Z255" s="190"/>
      <c r="AA255" s="190"/>
      <c r="AB255" s="190"/>
      <c r="AC255" s="190"/>
      <c r="AD255" s="190"/>
      <c r="AE255" s="190"/>
    </row>
    <row r="256" spans="1:31" ht="18.75" hidden="1" x14ac:dyDescent="0.3"/>
    <row r="257" ht="18.75" hidden="1" x14ac:dyDescent="0.3"/>
    <row r="258" ht="18.75" hidden="1" x14ac:dyDescent="0.3"/>
    <row r="259" ht="18.75" hidden="1" x14ac:dyDescent="0.3"/>
    <row r="260" ht="12" hidden="1" customHeight="1" x14ac:dyDescent="0.3"/>
    <row r="261" ht="12" hidden="1" customHeight="1" x14ac:dyDescent="0.3"/>
    <row r="262" ht="12" hidden="1" customHeight="1" x14ac:dyDescent="0.3"/>
    <row r="263" ht="18.75" hidden="1" x14ac:dyDescent="0.3"/>
    <row r="264" ht="18.75" hidden="1" x14ac:dyDescent="0.3"/>
    <row r="265" ht="18.75" hidden="1" x14ac:dyDescent="0.3"/>
    <row r="266" ht="18.75" x14ac:dyDescent="0.3"/>
    <row r="267" ht="18.75" x14ac:dyDescent="0.3"/>
    <row r="268" ht="18.75" hidden="1" x14ac:dyDescent="0.3"/>
    <row r="269" ht="18.75" hidden="1" x14ac:dyDescent="0.3"/>
    <row r="270" ht="18.75" hidden="1" x14ac:dyDescent="0.3"/>
    <row r="271" ht="18.75" hidden="1" x14ac:dyDescent="0.3"/>
    <row r="272" ht="18.75" hidden="1" x14ac:dyDescent="0.3"/>
    <row r="273" ht="18.75" hidden="1" x14ac:dyDescent="0.3"/>
    <row r="274" ht="18.75" hidden="1" x14ac:dyDescent="0.3"/>
    <row r="275" ht="18.75" hidden="1" x14ac:dyDescent="0.3"/>
    <row r="276" ht="18.75" hidden="1" x14ac:dyDescent="0.3"/>
    <row r="277" ht="18.75" x14ac:dyDescent="0.3"/>
    <row r="278" ht="14.25" customHeight="1" x14ac:dyDescent="0.3"/>
    <row r="279" ht="14.25" hidden="1" customHeight="1" x14ac:dyDescent="0.3"/>
    <row r="280" ht="14.25" customHeight="1" x14ac:dyDescent="0.3"/>
    <row r="281" ht="18.75" x14ac:dyDescent="0.3"/>
    <row r="282" ht="18.75" hidden="1" x14ac:dyDescent="0.3"/>
    <row r="283" ht="18.75" hidden="1" x14ac:dyDescent="0.3"/>
    <row r="284" ht="18.75" hidden="1" x14ac:dyDescent="0.3"/>
    <row r="285" ht="18.75" hidden="1" x14ac:dyDescent="0.3"/>
    <row r="286" ht="18.75" x14ac:dyDescent="0.3"/>
    <row r="287" ht="18.75" x14ac:dyDescent="0.3"/>
    <row r="288" ht="18.75" hidden="1" x14ac:dyDescent="0.3"/>
    <row r="289" ht="18.75" hidden="1" x14ac:dyDescent="0.3"/>
    <row r="290" ht="18.75" hidden="1" x14ac:dyDescent="0.3"/>
    <row r="291" ht="18.75" hidden="1" x14ac:dyDescent="0.3"/>
    <row r="292" ht="18.75" hidden="1" x14ac:dyDescent="0.3"/>
    <row r="293" ht="12" hidden="1" customHeight="1" x14ac:dyDescent="0.3"/>
    <row r="294" ht="12" hidden="1" customHeight="1" x14ac:dyDescent="0.3"/>
    <row r="295" ht="12" hidden="1" customHeight="1" x14ac:dyDescent="0.3"/>
    <row r="296" ht="18.75" hidden="1" x14ac:dyDescent="0.3"/>
    <row r="297" ht="18.75" hidden="1" x14ac:dyDescent="0.3"/>
    <row r="298" ht="18.75" x14ac:dyDescent="0.3"/>
    <row r="299" ht="18.75" x14ac:dyDescent="0.3"/>
    <row r="300" ht="18.75" hidden="1" x14ac:dyDescent="0.3"/>
    <row r="301" ht="18.75" hidden="1" x14ac:dyDescent="0.3"/>
    <row r="302" ht="18.75" hidden="1" x14ac:dyDescent="0.3"/>
    <row r="303" ht="18.75" hidden="1" x14ac:dyDescent="0.3"/>
    <row r="304" ht="18.75" hidden="1" x14ac:dyDescent="0.3"/>
    <row r="305" spans="1:31" ht="18.75" hidden="1" x14ac:dyDescent="0.3"/>
    <row r="306" spans="1:31" ht="18.75" hidden="1" x14ac:dyDescent="0.3"/>
    <row r="307" spans="1:31" ht="18.75" hidden="1" x14ac:dyDescent="0.3"/>
    <row r="308" spans="1:31" ht="18.75" hidden="1" x14ac:dyDescent="0.3"/>
    <row r="309" spans="1:31" ht="18.75" hidden="1" x14ac:dyDescent="0.3"/>
    <row r="310" spans="1:31" ht="18.75" x14ac:dyDescent="0.3"/>
    <row r="311" spans="1:31" ht="14.25" hidden="1" customHeight="1" x14ac:dyDescent="0.3"/>
    <row r="312" spans="1:31" ht="14.25" customHeight="1" x14ac:dyDescent="0.3"/>
    <row r="313" spans="1:31" ht="18.75" x14ac:dyDescent="0.3"/>
    <row r="314" spans="1:31" ht="18.75" x14ac:dyDescent="0.3"/>
    <row r="315" spans="1:31" ht="13.5" hidden="1" customHeight="1" x14ac:dyDescent="0.3"/>
    <row r="316" spans="1:31" ht="13.5" hidden="1" customHeight="1" x14ac:dyDescent="0.3"/>
    <row r="317" spans="1:31" ht="13.5" customHeight="1" x14ac:dyDescent="0.3"/>
    <row r="318" spans="1:31" s="207" customFormat="1" ht="13.5" customHeight="1" x14ac:dyDescent="0.3">
      <c r="A318" s="190"/>
      <c r="B318" s="190"/>
      <c r="C318" s="190"/>
      <c r="D318" s="190"/>
      <c r="E318" s="190"/>
      <c r="F318" s="190"/>
      <c r="G318" s="190"/>
      <c r="H318" s="190"/>
      <c r="I318" s="190"/>
      <c r="J318" s="190"/>
      <c r="K318" s="190"/>
      <c r="L318" s="190"/>
      <c r="M318" s="190"/>
      <c r="N318" s="190"/>
      <c r="O318" s="190"/>
      <c r="P318" s="190"/>
      <c r="Q318" s="190"/>
      <c r="R318" s="190"/>
      <c r="S318" s="190"/>
      <c r="T318" s="190"/>
      <c r="U318" s="190"/>
      <c r="V318" s="190"/>
      <c r="W318" s="190"/>
      <c r="X318" s="190"/>
      <c r="Y318" s="190"/>
      <c r="Z318" s="190"/>
      <c r="AA318" s="190"/>
      <c r="AB318" s="190"/>
      <c r="AC318" s="190"/>
      <c r="AD318" s="190"/>
      <c r="AE318" s="190"/>
    </row>
    <row r="319" spans="1:31" ht="13.5" hidden="1" customHeight="1" x14ac:dyDescent="0.3"/>
    <row r="320" spans="1:31" ht="13.5" hidden="1" customHeight="1" x14ac:dyDescent="0.3"/>
    <row r="321" ht="13.5" hidden="1" customHeight="1" x14ac:dyDescent="0.3"/>
    <row r="322" ht="13.5" hidden="1" customHeight="1" x14ac:dyDescent="0.3"/>
    <row r="323" ht="13.5" hidden="1" customHeight="1" x14ac:dyDescent="0.3"/>
    <row r="324" ht="13.5" hidden="1" customHeight="1" x14ac:dyDescent="0.3"/>
    <row r="325" ht="13.5" hidden="1" customHeight="1" x14ac:dyDescent="0.3"/>
    <row r="326" ht="13.5" hidden="1" customHeight="1" x14ac:dyDescent="0.3"/>
    <row r="327" ht="13.5" hidden="1" customHeight="1" x14ac:dyDescent="0.3"/>
    <row r="328" ht="13.5" hidden="1" customHeight="1" x14ac:dyDescent="0.3"/>
    <row r="329" ht="13.5" hidden="1" customHeight="1" x14ac:dyDescent="0.3"/>
    <row r="330" ht="13.5" hidden="1" customHeight="1" x14ac:dyDescent="0.3"/>
    <row r="331" ht="13.5" hidden="1" customHeight="1" x14ac:dyDescent="0.3"/>
    <row r="332" ht="13.5" hidden="1" customHeight="1" x14ac:dyDescent="0.3"/>
    <row r="333" ht="13.5" hidden="1" customHeight="1" x14ac:dyDescent="0.3"/>
    <row r="334" ht="13.5" hidden="1" customHeight="1" x14ac:dyDescent="0.3"/>
    <row r="335" ht="18.75" x14ac:dyDescent="0.3"/>
    <row r="336" ht="14.25" customHeight="1" x14ac:dyDescent="0.3"/>
    <row r="337" ht="14.25" hidden="1" customHeight="1" thickBot="1" x14ac:dyDescent="0.35"/>
    <row r="338" ht="18.75" x14ac:dyDescent="0.3"/>
    <row r="339" ht="18.75" x14ac:dyDescent="0.3"/>
    <row r="340" ht="13.5" hidden="1" customHeight="1" x14ac:dyDescent="0.3"/>
    <row r="341" ht="13.5" hidden="1" customHeight="1" x14ac:dyDescent="0.3"/>
    <row r="342" ht="13.5" hidden="1" customHeight="1" x14ac:dyDescent="0.3"/>
    <row r="343" ht="13.5" hidden="1" customHeight="1" x14ac:dyDescent="0.3"/>
    <row r="344" ht="13.5" hidden="1" customHeight="1" x14ac:dyDescent="0.3"/>
    <row r="345" ht="13.5" hidden="1" customHeight="1" x14ac:dyDescent="0.3"/>
    <row r="346" ht="13.5" hidden="1" customHeight="1" x14ac:dyDescent="0.3"/>
    <row r="347" ht="13.5" hidden="1" customHeight="1" x14ac:dyDescent="0.3"/>
    <row r="348" ht="13.5" hidden="1" customHeight="1" x14ac:dyDescent="0.3"/>
    <row r="349" ht="13.5" hidden="1" customHeight="1" x14ac:dyDescent="0.3"/>
    <row r="350" ht="13.5" hidden="1" customHeight="1" x14ac:dyDescent="0.3"/>
    <row r="351" ht="13.5" hidden="1" customHeight="1" x14ac:dyDescent="0.3"/>
    <row r="352" ht="13.5" customHeight="1" x14ac:dyDescent="0.3"/>
    <row r="353" spans="1:31" s="207" customFormat="1" ht="13.5" customHeight="1" x14ac:dyDescent="0.3">
      <c r="A353" s="190"/>
      <c r="B353" s="190"/>
      <c r="C353" s="190"/>
      <c r="D353" s="190"/>
      <c r="E353" s="190"/>
      <c r="F353" s="190"/>
      <c r="G353" s="190"/>
      <c r="H353" s="190"/>
      <c r="I353" s="190"/>
      <c r="J353" s="190"/>
      <c r="K353" s="190"/>
      <c r="L353" s="190"/>
      <c r="M353" s="190"/>
      <c r="N353" s="190"/>
      <c r="O353" s="190"/>
      <c r="P353" s="190"/>
      <c r="Q353" s="190"/>
      <c r="R353" s="190"/>
      <c r="S353" s="190"/>
      <c r="T353" s="190"/>
      <c r="U353" s="190"/>
      <c r="V353" s="190"/>
      <c r="W353" s="190"/>
      <c r="X353" s="190"/>
      <c r="Y353" s="190"/>
      <c r="Z353" s="190"/>
      <c r="AA353" s="190"/>
      <c r="AB353" s="190"/>
      <c r="AC353" s="190"/>
      <c r="AD353" s="190"/>
      <c r="AE353" s="190"/>
    </row>
    <row r="354" spans="1:31" ht="13.5" hidden="1" customHeight="1" x14ac:dyDescent="0.3"/>
    <row r="355" spans="1:31" ht="13.5" hidden="1" customHeight="1" x14ac:dyDescent="0.3"/>
    <row r="356" spans="1:31" ht="13.5" hidden="1" customHeight="1" x14ac:dyDescent="0.3"/>
    <row r="357" spans="1:31" ht="13.5" hidden="1" customHeight="1" x14ac:dyDescent="0.3"/>
    <row r="358" spans="1:31" ht="13.5" hidden="1" customHeight="1" x14ac:dyDescent="0.3"/>
    <row r="359" spans="1:31" ht="13.5" hidden="1" customHeight="1" x14ac:dyDescent="0.3"/>
    <row r="360" spans="1:31" ht="18.75" x14ac:dyDescent="0.3"/>
    <row r="361" spans="1:31" ht="14.25" customHeight="1" x14ac:dyDescent="0.3"/>
    <row r="362" spans="1:31" ht="14.25" hidden="1" customHeight="1" x14ac:dyDescent="0.3"/>
    <row r="363" spans="1:31" ht="18.75" x14ac:dyDescent="0.3"/>
    <row r="364" spans="1:31" ht="18.75" x14ac:dyDescent="0.3"/>
    <row r="365" spans="1:31" ht="18.75" hidden="1" x14ac:dyDescent="0.3"/>
    <row r="366" spans="1:31" ht="18.75" hidden="1" x14ac:dyDescent="0.3"/>
    <row r="367" spans="1:31" ht="18.75" hidden="1" x14ac:dyDescent="0.3"/>
    <row r="368" spans="1:31" ht="18.75" hidden="1" x14ac:dyDescent="0.3"/>
    <row r="369" ht="18.75" hidden="1" x14ac:dyDescent="0.3"/>
    <row r="370" ht="18.75" hidden="1" x14ac:dyDescent="0.3"/>
    <row r="371" ht="18.75" hidden="1" x14ac:dyDescent="0.3"/>
    <row r="372" ht="18.75" hidden="1" x14ac:dyDescent="0.3"/>
    <row r="373" ht="18.75" x14ac:dyDescent="0.3"/>
    <row r="374" ht="18.75" hidden="1" x14ac:dyDescent="0.3"/>
    <row r="375" ht="18.75" hidden="1" x14ac:dyDescent="0.3"/>
    <row r="376" ht="18.75" hidden="1" x14ac:dyDescent="0.3"/>
    <row r="377" ht="18.75" hidden="1" x14ac:dyDescent="0.3"/>
    <row r="378" ht="18.75" hidden="1" x14ac:dyDescent="0.3"/>
    <row r="379" ht="18.75" hidden="1" x14ac:dyDescent="0.3"/>
    <row r="380" ht="18.75" hidden="1" x14ac:dyDescent="0.3"/>
    <row r="381" ht="12" hidden="1" customHeight="1" x14ac:dyDescent="0.3"/>
    <row r="382" ht="12" hidden="1" customHeight="1" x14ac:dyDescent="0.3"/>
    <row r="383" ht="18.75" hidden="1" x14ac:dyDescent="0.3"/>
    <row r="384" ht="18.75" hidden="1" x14ac:dyDescent="0.3"/>
    <row r="385" spans="1:31" ht="18.75" x14ac:dyDescent="0.3"/>
    <row r="386" spans="1:31" ht="14.25" customHeight="1" x14ac:dyDescent="0.3"/>
    <row r="387" spans="1:31" ht="18.75" x14ac:dyDescent="0.3"/>
    <row r="388" spans="1:31" ht="18.75" x14ac:dyDescent="0.3"/>
    <row r="389" spans="1:31" ht="18.75" x14ac:dyDescent="0.3"/>
    <row r="390" spans="1:31" ht="18.75" x14ac:dyDescent="0.3"/>
    <row r="391" spans="1:31" ht="18.75" x14ac:dyDescent="0.3"/>
    <row r="392" spans="1:31" ht="18.75" x14ac:dyDescent="0.3"/>
    <row r="393" spans="1:31" ht="18.75" x14ac:dyDescent="0.3"/>
    <row r="394" spans="1:31" ht="18.75" x14ac:dyDescent="0.3"/>
    <row r="395" spans="1:31" ht="18.75" x14ac:dyDescent="0.3"/>
    <row r="396" spans="1:31" ht="18.75" x14ac:dyDescent="0.3"/>
    <row r="397" spans="1:31" ht="18.75" x14ac:dyDescent="0.3"/>
    <row r="398" spans="1:31" ht="18.75" x14ac:dyDescent="0.3"/>
    <row r="399" spans="1:31" ht="18.75" x14ac:dyDescent="0.3"/>
    <row r="400" spans="1:31" ht="18.75" x14ac:dyDescent="0.3">
      <c r="A400" s="197"/>
      <c r="B400" s="197"/>
      <c r="C400" s="197"/>
      <c r="D400" s="197"/>
      <c r="E400" s="197"/>
      <c r="F400" s="197"/>
      <c r="G400" s="197"/>
      <c r="H400" s="197"/>
      <c r="I400" s="197"/>
      <c r="J400" s="197"/>
      <c r="K400" s="197"/>
      <c r="L400" s="197"/>
      <c r="M400" s="197"/>
      <c r="N400" s="197"/>
      <c r="O400" s="197"/>
      <c r="P400" s="197"/>
      <c r="Q400" s="197"/>
      <c r="R400" s="197"/>
      <c r="S400" s="197"/>
      <c r="T400" s="197"/>
      <c r="U400" s="197"/>
      <c r="V400" s="197"/>
      <c r="W400" s="197"/>
      <c r="X400" s="197"/>
      <c r="Y400" s="197"/>
      <c r="Z400" s="197"/>
      <c r="AA400" s="197"/>
      <c r="AB400" s="197"/>
      <c r="AC400" s="197"/>
      <c r="AD400" s="197"/>
      <c r="AE400" s="197"/>
    </row>
    <row r="401" s="197" customFormat="1" ht="18.75" x14ac:dyDescent="0.3"/>
    <row r="402" s="197" customFormat="1" ht="18.75" x14ac:dyDescent="0.3"/>
    <row r="403" s="197" customFormat="1" ht="18.75" x14ac:dyDescent="0.3"/>
    <row r="404" s="197" customFormat="1" ht="18.75" x14ac:dyDescent="0.3"/>
    <row r="405" s="197" customFormat="1" ht="18.75" x14ac:dyDescent="0.3"/>
    <row r="406" s="197" customFormat="1" ht="18.75" x14ac:dyDescent="0.3"/>
    <row r="407" s="197" customFormat="1" ht="18.75" x14ac:dyDescent="0.3"/>
    <row r="408" s="197" customFormat="1" ht="18.75" x14ac:dyDescent="0.3"/>
    <row r="409" s="197" customFormat="1" ht="18.75" x14ac:dyDescent="0.3"/>
    <row r="410" s="197" customFormat="1" ht="18.75" x14ac:dyDescent="0.3"/>
    <row r="411" s="197" customFormat="1" ht="18.75" x14ac:dyDescent="0.3"/>
    <row r="412" s="197" customFormat="1" ht="18.75" x14ac:dyDescent="0.3"/>
    <row r="413" s="197" customFormat="1" ht="18.75" x14ac:dyDescent="0.3"/>
    <row r="414" s="197" customFormat="1" ht="18.75" x14ac:dyDescent="0.3"/>
    <row r="415" s="197" customFormat="1" ht="18.75" x14ac:dyDescent="0.3"/>
    <row r="416" s="197" customFormat="1" ht="18.75" x14ac:dyDescent="0.3"/>
    <row r="417" s="197" customFormat="1" ht="18.75" x14ac:dyDescent="0.3"/>
    <row r="418" s="197" customFormat="1" ht="18.75" hidden="1" x14ac:dyDescent="0.3"/>
    <row r="419" s="197" customFormat="1" ht="18.75" hidden="1" x14ac:dyDescent="0.3"/>
    <row r="420" s="197" customFormat="1" ht="18.75" hidden="1" x14ac:dyDescent="0.3"/>
    <row r="421" s="197" customFormat="1" ht="18.75" hidden="1" x14ac:dyDescent="0.3"/>
    <row r="422" s="197" customFormat="1" ht="18.75" hidden="1" x14ac:dyDescent="0.3"/>
    <row r="423" s="197" customFormat="1" ht="18.75" hidden="1" x14ac:dyDescent="0.3"/>
    <row r="424" s="197" customFormat="1" ht="18.75" x14ac:dyDescent="0.3"/>
    <row r="425" s="197" customFormat="1" ht="18.75" x14ac:dyDescent="0.3"/>
    <row r="426" s="197" customFormat="1" ht="18.75" x14ac:dyDescent="0.3"/>
    <row r="427" s="197" customFormat="1" ht="18.75" x14ac:dyDescent="0.3"/>
    <row r="428" s="197" customFormat="1" ht="18.75" x14ac:dyDescent="0.3"/>
    <row r="429" s="197" customFormat="1" ht="18.75" x14ac:dyDescent="0.3"/>
    <row r="430" s="197" customFormat="1" ht="18.75" x14ac:dyDescent="0.3"/>
    <row r="431" s="197" customFormat="1" ht="18.75" x14ac:dyDescent="0.3"/>
    <row r="432" s="197" customFormat="1" ht="18.75" x14ac:dyDescent="0.3"/>
    <row r="433" s="197" customFormat="1" ht="18.75" x14ac:dyDescent="0.3"/>
    <row r="434" s="197" customFormat="1" ht="18.75" x14ac:dyDescent="0.3"/>
    <row r="435" s="197" customFormat="1" ht="18.75" x14ac:dyDescent="0.3"/>
    <row r="436" s="197" customFormat="1" ht="18.75" x14ac:dyDescent="0.3"/>
    <row r="437" s="197" customFormat="1" ht="18.75" x14ac:dyDescent="0.3"/>
    <row r="438" s="197" customFormat="1" ht="18.75" x14ac:dyDescent="0.3"/>
    <row r="439" s="197" customFormat="1" ht="18.75" x14ac:dyDescent="0.3"/>
    <row r="440" s="197" customFormat="1" ht="18.75" x14ac:dyDescent="0.3"/>
    <row r="441" s="197" customFormat="1" ht="18.75" x14ac:dyDescent="0.3"/>
    <row r="442" s="197" customFormat="1" ht="18.75" x14ac:dyDescent="0.3"/>
    <row r="443" s="197" customFormat="1" ht="18.75" x14ac:dyDescent="0.3"/>
    <row r="444" s="197" customFormat="1" ht="18.75" x14ac:dyDescent="0.3"/>
    <row r="445" s="197" customFormat="1" ht="18.75" x14ac:dyDescent="0.3"/>
    <row r="446" s="197" customFormat="1" ht="18.75" x14ac:dyDescent="0.3"/>
    <row r="447" s="197" customFormat="1" ht="13.5" customHeight="1" x14ac:dyDescent="0.3"/>
    <row r="448" s="197" customFormat="1" ht="13.5" customHeight="1" x14ac:dyDescent="0.3"/>
    <row r="449" s="197" customFormat="1" ht="13.5" customHeight="1" x14ac:dyDescent="0.3"/>
    <row r="450" s="197" customFormat="1" ht="13.5" customHeight="1" x14ac:dyDescent="0.3"/>
    <row r="451" s="197" customFormat="1" ht="13.5" customHeight="1" x14ac:dyDescent="0.3"/>
    <row r="452" s="197" customFormat="1" ht="13.5" customHeight="1" x14ac:dyDescent="0.3"/>
    <row r="453" s="197" customFormat="1" ht="13.5" customHeight="1" x14ac:dyDescent="0.3"/>
    <row r="454" s="197" customFormat="1" ht="13.5" customHeight="1" x14ac:dyDescent="0.3"/>
    <row r="455" s="197" customFormat="1" ht="13.5" customHeight="1" x14ac:dyDescent="0.3"/>
    <row r="456" s="197" customFormat="1" ht="13.5" customHeight="1" x14ac:dyDescent="0.3"/>
    <row r="457" s="197" customFormat="1" ht="13.5" customHeight="1" x14ac:dyDescent="0.3"/>
    <row r="458" s="197" customFormat="1" ht="13.5" customHeight="1" x14ac:dyDescent="0.3"/>
    <row r="459" s="197" customFormat="1" ht="13.5" customHeight="1" x14ac:dyDescent="0.3"/>
    <row r="460" s="197" customFormat="1" ht="13.5" customHeight="1" x14ac:dyDescent="0.3"/>
    <row r="461" s="197" customFormat="1" ht="13.5" customHeight="1" x14ac:dyDescent="0.3"/>
    <row r="462" s="197" customFormat="1" ht="13.5" customHeight="1" x14ac:dyDescent="0.3"/>
    <row r="463" s="197" customFormat="1" ht="13.5" customHeight="1" x14ac:dyDescent="0.3"/>
    <row r="464" s="197" customFormat="1" ht="13.5" customHeight="1" x14ac:dyDescent="0.3"/>
    <row r="465" s="197" customFormat="1" ht="13.5" customHeight="1" x14ac:dyDescent="0.3"/>
    <row r="466" s="197" customFormat="1" ht="13.5" customHeight="1" x14ac:dyDescent="0.3"/>
    <row r="467" s="197" customFormat="1" ht="13.5" customHeight="1" x14ac:dyDescent="0.3"/>
    <row r="468" s="197" customFormat="1" ht="13.5" customHeight="1" x14ac:dyDescent="0.3"/>
    <row r="469" s="197" customFormat="1" ht="13.5" customHeight="1" x14ac:dyDescent="0.3"/>
    <row r="470" s="197" customFormat="1" ht="13.5" customHeight="1" x14ac:dyDescent="0.3"/>
    <row r="471" s="197" customFormat="1" ht="13.5" customHeight="1" x14ac:dyDescent="0.3"/>
    <row r="472" s="197" customFormat="1" ht="13.5" customHeight="1" x14ac:dyDescent="0.3"/>
    <row r="473" s="197" customFormat="1" ht="13.5" customHeight="1" x14ac:dyDescent="0.3"/>
    <row r="474" s="197" customFormat="1" ht="13.5" customHeight="1" x14ac:dyDescent="0.3"/>
    <row r="475" s="197" customFormat="1" ht="13.5" customHeight="1" x14ac:dyDescent="0.3"/>
    <row r="476" s="197" customFormat="1" ht="13.5" customHeight="1" x14ac:dyDescent="0.3"/>
    <row r="477" s="197" customFormat="1" ht="13.5" customHeight="1" x14ac:dyDescent="0.3"/>
    <row r="478" s="197" customFormat="1" ht="13.5" customHeight="1" x14ac:dyDescent="0.3"/>
    <row r="479" s="197" customFormat="1" ht="13.5" customHeight="1" x14ac:dyDescent="0.3"/>
    <row r="480" s="197" customFormat="1" ht="13.5" customHeight="1" x14ac:dyDescent="0.3"/>
    <row r="481" s="197" customFormat="1" ht="13.5" customHeight="1" x14ac:dyDescent="0.3"/>
    <row r="482" s="197" customFormat="1" ht="13.5" customHeight="1" x14ac:dyDescent="0.3"/>
    <row r="483" s="197" customFormat="1" ht="13.5" customHeight="1" x14ac:dyDescent="0.3"/>
    <row r="484" s="197" customFormat="1" ht="13.5" customHeight="1" x14ac:dyDescent="0.3"/>
    <row r="485" s="197" customFormat="1" ht="13.5" customHeight="1" x14ac:dyDescent="0.3"/>
    <row r="486" s="197" customFormat="1" ht="13.5" customHeight="1" x14ac:dyDescent="0.3"/>
    <row r="487" s="197" customFormat="1" ht="13.5" customHeight="1" x14ac:dyDescent="0.3"/>
    <row r="488" s="197" customFormat="1" ht="13.5" customHeight="1" x14ac:dyDescent="0.3"/>
    <row r="489" s="197" customFormat="1" ht="13.5" customHeight="1" x14ac:dyDescent="0.3"/>
    <row r="490" s="197" customFormat="1" ht="13.5" customHeight="1" x14ac:dyDescent="0.3"/>
    <row r="491" s="197" customFormat="1" ht="13.5" customHeight="1" x14ac:dyDescent="0.3"/>
    <row r="492" s="197" customFormat="1" ht="13.5" customHeight="1" x14ac:dyDescent="0.3"/>
    <row r="493" s="197" customFormat="1" ht="13.5" customHeight="1" x14ac:dyDescent="0.3"/>
    <row r="494" s="197" customFormat="1" ht="13.5" customHeight="1" x14ac:dyDescent="0.3"/>
    <row r="495" s="197" customFormat="1" ht="13.5" customHeight="1" x14ac:dyDescent="0.3"/>
    <row r="496" s="197" customFormat="1" ht="13.5" customHeight="1" x14ac:dyDescent="0.3"/>
    <row r="497" s="197" customFormat="1" ht="13.5" customHeight="1" x14ac:dyDescent="0.3"/>
    <row r="498" s="197" customFormat="1" ht="13.5" customHeight="1" x14ac:dyDescent="0.3"/>
    <row r="499" s="197" customFormat="1" ht="13.5" customHeight="1" x14ac:dyDescent="0.3"/>
    <row r="500" s="197" customFormat="1" ht="13.5" customHeight="1" x14ac:dyDescent="0.3"/>
    <row r="501" s="197" customFormat="1" ht="13.5" customHeight="1" x14ac:dyDescent="0.3"/>
    <row r="502" s="197" customFormat="1" ht="13.5" customHeight="1" x14ac:dyDescent="0.3"/>
    <row r="503" s="197" customFormat="1" ht="13.5" customHeight="1" x14ac:dyDescent="0.3"/>
    <row r="504" s="197" customFormat="1" ht="13.5" customHeight="1" x14ac:dyDescent="0.3"/>
    <row r="505" s="197" customFormat="1" ht="13.5" customHeight="1" x14ac:dyDescent="0.3"/>
    <row r="506" s="197" customFormat="1" ht="13.5" customHeight="1" x14ac:dyDescent="0.3"/>
    <row r="507" s="197" customFormat="1" ht="13.5" customHeight="1" x14ac:dyDescent="0.3"/>
    <row r="508" s="197" customFormat="1" ht="13.5" customHeight="1" x14ac:dyDescent="0.3"/>
    <row r="509" s="197" customFormat="1" ht="13.5" customHeight="1" x14ac:dyDescent="0.3"/>
    <row r="510" s="197" customFormat="1" ht="13.5" customHeight="1" x14ac:dyDescent="0.3"/>
    <row r="511" s="197" customFormat="1" ht="13.5" customHeight="1" x14ac:dyDescent="0.3"/>
    <row r="512" s="197" customFormat="1" ht="13.5" customHeight="1" x14ac:dyDescent="0.3"/>
    <row r="513" s="197" customFormat="1" ht="13.5" customHeight="1" x14ac:dyDescent="0.3"/>
    <row r="514" s="197" customFormat="1" ht="13.5" customHeight="1" x14ac:dyDescent="0.3"/>
    <row r="515" s="197" customFormat="1" ht="13.5" customHeight="1" x14ac:dyDescent="0.3"/>
    <row r="516" s="197" customFormat="1" ht="13.5" customHeight="1" x14ac:dyDescent="0.3"/>
    <row r="517" s="197" customFormat="1" ht="13.5" customHeight="1" x14ac:dyDescent="0.3"/>
    <row r="518" s="197" customFormat="1" ht="13.5" customHeight="1" x14ac:dyDescent="0.3"/>
    <row r="519" s="197" customFormat="1" ht="13.5" customHeight="1" x14ac:dyDescent="0.3"/>
    <row r="520" s="197" customFormat="1" ht="13.5" customHeight="1" x14ac:dyDescent="0.3"/>
    <row r="521" s="197" customFormat="1" ht="13.5" customHeight="1" x14ac:dyDescent="0.3"/>
    <row r="522" s="197" customFormat="1" ht="13.5" customHeight="1" x14ac:dyDescent="0.3"/>
    <row r="523" s="197" customFormat="1" ht="13.5" customHeight="1" x14ac:dyDescent="0.3"/>
    <row r="524" s="197" customFormat="1" ht="13.5" customHeight="1" x14ac:dyDescent="0.3"/>
    <row r="525" s="197" customFormat="1" ht="13.5" customHeight="1" x14ac:dyDescent="0.3"/>
    <row r="526" s="197" customFormat="1" ht="13.5" customHeight="1" x14ac:dyDescent="0.3"/>
    <row r="527" s="197" customFormat="1" ht="13.5" customHeight="1" x14ac:dyDescent="0.3"/>
    <row r="528" s="197" customFormat="1" ht="13.5" customHeight="1" x14ac:dyDescent="0.3"/>
    <row r="529" s="197" customFormat="1" ht="13.5" customHeight="1" x14ac:dyDescent="0.3"/>
    <row r="530" s="197" customFormat="1" ht="13.5" customHeight="1" x14ac:dyDescent="0.3"/>
    <row r="531" s="197" customFormat="1" ht="13.5" customHeight="1" x14ac:dyDescent="0.3"/>
    <row r="532" s="197" customFormat="1" ht="13.5" customHeight="1" x14ac:dyDescent="0.3"/>
    <row r="533" s="197" customFormat="1" ht="13.5" customHeight="1" x14ac:dyDescent="0.3"/>
    <row r="534" s="197" customFormat="1" ht="13.5" customHeight="1" x14ac:dyDescent="0.3"/>
    <row r="535" s="197" customFormat="1" ht="13.5" customHeight="1" x14ac:dyDescent="0.3"/>
    <row r="536" s="197" customFormat="1" ht="13.5" customHeight="1" x14ac:dyDescent="0.3"/>
    <row r="537" s="197" customFormat="1" ht="13.5" customHeight="1" x14ac:dyDescent="0.3"/>
    <row r="538" s="197" customFormat="1" ht="13.5" customHeight="1" x14ac:dyDescent="0.3"/>
    <row r="539" s="197" customFormat="1" ht="13.5" customHeight="1" x14ac:dyDescent="0.3"/>
    <row r="540" s="197" customFormat="1" ht="13.5" customHeight="1" x14ac:dyDescent="0.3"/>
    <row r="541" s="197" customFormat="1" ht="13.5" customHeight="1" x14ac:dyDescent="0.3"/>
    <row r="542" s="197" customFormat="1" ht="13.5" customHeight="1" x14ac:dyDescent="0.3"/>
    <row r="543" s="197" customFormat="1" ht="13.5" customHeight="1" x14ac:dyDescent="0.3"/>
    <row r="544" s="197" customFormat="1" ht="13.5" customHeight="1" x14ac:dyDescent="0.3"/>
    <row r="545" s="197" customFormat="1" ht="13.5" customHeight="1" x14ac:dyDescent="0.3"/>
    <row r="546" s="197" customFormat="1" ht="13.5" customHeight="1" x14ac:dyDescent="0.3"/>
    <row r="547" s="197" customFormat="1" ht="13.5" customHeight="1" x14ac:dyDescent="0.3"/>
    <row r="548" s="197" customFormat="1" ht="13.5" customHeight="1" x14ac:dyDescent="0.3"/>
    <row r="549" s="197" customFormat="1" ht="13.5" customHeight="1" x14ac:dyDescent="0.3"/>
    <row r="550" s="197" customFormat="1" ht="13.5" customHeight="1" x14ac:dyDescent="0.3"/>
    <row r="551" s="197" customFormat="1" ht="13.5" customHeight="1" x14ac:dyDescent="0.3"/>
    <row r="552" s="197" customFormat="1" ht="13.5" customHeight="1" x14ac:dyDescent="0.3"/>
    <row r="553" s="197" customFormat="1" ht="13.5" customHeight="1" x14ac:dyDescent="0.3"/>
    <row r="554" s="197" customFormat="1" ht="13.5" customHeight="1" x14ac:dyDescent="0.3"/>
    <row r="555" s="197" customFormat="1" ht="13.5" customHeight="1" x14ac:dyDescent="0.3"/>
    <row r="556" s="197" customFormat="1" ht="13.5" customHeight="1" x14ac:dyDescent="0.3"/>
    <row r="557" s="197" customFormat="1" ht="13.5" customHeight="1" x14ac:dyDescent="0.3"/>
    <row r="558" s="197" customFormat="1" ht="13.5" customHeight="1" x14ac:dyDescent="0.3"/>
    <row r="559" s="197" customFormat="1" ht="13.5" customHeight="1" x14ac:dyDescent="0.3"/>
    <row r="560" s="197" customFormat="1" ht="13.5" customHeight="1" x14ac:dyDescent="0.3"/>
    <row r="561" s="197" customFormat="1" ht="13.5" customHeight="1" x14ac:dyDescent="0.3"/>
    <row r="562" s="197" customFormat="1" ht="13.5" customHeight="1" x14ac:dyDescent="0.3"/>
    <row r="563" s="197" customFormat="1" ht="13.5" customHeight="1" x14ac:dyDescent="0.3"/>
    <row r="564" s="197" customFormat="1" ht="13.5" customHeight="1" x14ac:dyDescent="0.3"/>
    <row r="565" s="197" customFormat="1" ht="13.5" customHeight="1" x14ac:dyDescent="0.3"/>
    <row r="566" s="197" customFormat="1" ht="13.5" customHeight="1" x14ac:dyDescent="0.3"/>
    <row r="567" s="197" customFormat="1" ht="13.5" customHeight="1" x14ac:dyDescent="0.3"/>
    <row r="568" s="197" customFormat="1" ht="13.5" customHeight="1" x14ac:dyDescent="0.3"/>
    <row r="569" s="197" customFormat="1" ht="13.5" customHeight="1" x14ac:dyDescent="0.3"/>
    <row r="570" s="197" customFormat="1" ht="13.5" customHeight="1" x14ac:dyDescent="0.3"/>
    <row r="571" s="197" customFormat="1" ht="13.5" customHeight="1" x14ac:dyDescent="0.3"/>
    <row r="572" s="197" customFormat="1" ht="13.5" customHeight="1" x14ac:dyDescent="0.3"/>
    <row r="573" s="197" customFormat="1" ht="13.5" customHeight="1" x14ac:dyDescent="0.3"/>
    <row r="574" s="197" customFormat="1" ht="13.5" customHeight="1" x14ac:dyDescent="0.3"/>
    <row r="575" s="197" customFormat="1" ht="13.5" customHeight="1" x14ac:dyDescent="0.3"/>
    <row r="576" s="197" customFormat="1" ht="13.5" customHeight="1" x14ac:dyDescent="0.3"/>
    <row r="577" s="197" customFormat="1" ht="13.5" customHeight="1" x14ac:dyDescent="0.3"/>
    <row r="578" s="197" customFormat="1" ht="13.5" customHeight="1" x14ac:dyDescent="0.3"/>
    <row r="579" s="197" customFormat="1" ht="13.5" customHeight="1" x14ac:dyDescent="0.3"/>
    <row r="580" s="197" customFormat="1" ht="13.5" customHeight="1" x14ac:dyDescent="0.3"/>
    <row r="581" s="197" customFormat="1" ht="13.5" customHeight="1" x14ac:dyDescent="0.3"/>
    <row r="582" s="197" customFormat="1" ht="13.5" customHeight="1" x14ac:dyDescent="0.3"/>
    <row r="583" s="197" customFormat="1" ht="13.5" customHeight="1" x14ac:dyDescent="0.3"/>
    <row r="584" s="197" customFormat="1" ht="13.5" customHeight="1" x14ac:dyDescent="0.3"/>
    <row r="585" s="197" customFormat="1" ht="13.5" customHeight="1" x14ac:dyDescent="0.3"/>
    <row r="586" s="197" customFormat="1" ht="13.5" customHeight="1" x14ac:dyDescent="0.3"/>
    <row r="587" s="197" customFormat="1" ht="13.5" customHeight="1" x14ac:dyDescent="0.3"/>
    <row r="588" s="197" customFormat="1" ht="13.5" customHeight="1" x14ac:dyDescent="0.3"/>
    <row r="589" s="197" customFormat="1" ht="13.5" customHeight="1" x14ac:dyDescent="0.3"/>
    <row r="590" s="197" customFormat="1" ht="13.5" customHeight="1" x14ac:dyDescent="0.3"/>
    <row r="591" s="197" customFormat="1" ht="13.5" customHeight="1" x14ac:dyDescent="0.3"/>
    <row r="592" s="197" customFormat="1" ht="13.5" customHeight="1" x14ac:dyDescent="0.3"/>
    <row r="593" s="197" customFormat="1" ht="13.5" customHeight="1" x14ac:dyDescent="0.3"/>
    <row r="594" s="197" customFormat="1" ht="13.5" customHeight="1" x14ac:dyDescent="0.3"/>
    <row r="595" s="197" customFormat="1" ht="13.5" customHeight="1" x14ac:dyDescent="0.3"/>
    <row r="596" s="197" customFormat="1" ht="13.5" customHeight="1" x14ac:dyDescent="0.3"/>
    <row r="597" s="197" customFormat="1" ht="13.5" customHeight="1" x14ac:dyDescent="0.3"/>
    <row r="598" s="197" customFormat="1" ht="13.5" customHeight="1" x14ac:dyDescent="0.3"/>
    <row r="599" s="197" customFormat="1" ht="13.5" customHeight="1" x14ac:dyDescent="0.3"/>
    <row r="600" s="197" customFormat="1" ht="13.5" customHeight="1" x14ac:dyDescent="0.3"/>
    <row r="601" s="197" customFormat="1" ht="13.5" customHeight="1" x14ac:dyDescent="0.3"/>
    <row r="602" s="197" customFormat="1" ht="13.5" customHeight="1" x14ac:dyDescent="0.3"/>
    <row r="603" s="197" customFormat="1" ht="13.5" customHeight="1" x14ac:dyDescent="0.3"/>
    <row r="604" s="197" customFormat="1" ht="13.5" customHeight="1" x14ac:dyDescent="0.3"/>
    <row r="605" s="197" customFormat="1" ht="13.5" customHeight="1" x14ac:dyDescent="0.3"/>
    <row r="606" s="197" customFormat="1" ht="13.5" customHeight="1" x14ac:dyDescent="0.3"/>
    <row r="607" s="197" customFormat="1" ht="13.5" customHeight="1" x14ac:dyDescent="0.3"/>
    <row r="608" s="197" customFormat="1" ht="13.5" customHeight="1" x14ac:dyDescent="0.3"/>
    <row r="609" s="197" customFormat="1" ht="13.5" customHeight="1" x14ac:dyDescent="0.3"/>
    <row r="610" s="197" customFormat="1" ht="13.5" customHeight="1" x14ac:dyDescent="0.3"/>
    <row r="611" s="197" customFormat="1" ht="13.5" customHeight="1" x14ac:dyDescent="0.3"/>
    <row r="612" s="197" customFormat="1" ht="13.5" customHeight="1" x14ac:dyDescent="0.3"/>
    <row r="613" s="197" customFormat="1" ht="13.5" customHeight="1" x14ac:dyDescent="0.3"/>
    <row r="614" s="197" customFormat="1" ht="13.5" customHeight="1" x14ac:dyDescent="0.3"/>
    <row r="615" s="197" customFormat="1" ht="13.5" customHeight="1" x14ac:dyDescent="0.3"/>
    <row r="616" s="197" customFormat="1" ht="13.5" customHeight="1" x14ac:dyDescent="0.3"/>
    <row r="617" s="197" customFormat="1" ht="13.5" customHeight="1" x14ac:dyDescent="0.3"/>
    <row r="618" s="197" customFormat="1" ht="13.5" customHeight="1" x14ac:dyDescent="0.3"/>
    <row r="619" s="197" customFormat="1" ht="13.5" customHeight="1" x14ac:dyDescent="0.3"/>
    <row r="620" s="197" customFormat="1" ht="13.5" customHeight="1" x14ac:dyDescent="0.3"/>
    <row r="621" s="197" customFormat="1" ht="13.5" customHeight="1" x14ac:dyDescent="0.3"/>
    <row r="622" s="197" customFormat="1" ht="13.5" customHeight="1" x14ac:dyDescent="0.3"/>
    <row r="623" s="197" customFormat="1" ht="13.5" customHeight="1" x14ac:dyDescent="0.3"/>
    <row r="624" s="197" customFormat="1" ht="13.5" customHeight="1" x14ac:dyDescent="0.3"/>
    <row r="625" s="197" customFormat="1" ht="13.5" customHeight="1" x14ac:dyDescent="0.3"/>
    <row r="626" s="197" customFormat="1" ht="13.5" customHeight="1" x14ac:dyDescent="0.3"/>
    <row r="627" s="197" customFormat="1" ht="13.5" customHeight="1" x14ac:dyDescent="0.3"/>
    <row r="628" s="197" customFormat="1" ht="13.5" customHeight="1" x14ac:dyDescent="0.3"/>
    <row r="629" s="197" customFormat="1" ht="13.5" customHeight="1" x14ac:dyDescent="0.3"/>
    <row r="630" s="197" customFormat="1" ht="13.5" customHeight="1" x14ac:dyDescent="0.3"/>
    <row r="631" s="197" customFormat="1" ht="13.5" customHeight="1" x14ac:dyDescent="0.3"/>
    <row r="632" s="197" customFormat="1" ht="13.5" customHeight="1" x14ac:dyDescent="0.3"/>
    <row r="633" s="197" customFormat="1" ht="13.5" customHeight="1" x14ac:dyDescent="0.3"/>
    <row r="634" s="197" customFormat="1" ht="13.5" customHeight="1" x14ac:dyDescent="0.3"/>
    <row r="635" s="197" customFormat="1" ht="13.5" customHeight="1" x14ac:dyDescent="0.3"/>
    <row r="636" s="197" customFormat="1" ht="13.5" customHeight="1" x14ac:dyDescent="0.3"/>
    <row r="637" s="197" customFormat="1" ht="13.5" customHeight="1" x14ac:dyDescent="0.3"/>
    <row r="638" s="197" customFormat="1" ht="13.5" customHeight="1" x14ac:dyDescent="0.3"/>
    <row r="639" s="197" customFormat="1" ht="13.5" customHeight="1" x14ac:dyDescent="0.3"/>
    <row r="640" s="197" customFormat="1" ht="13.5" customHeight="1" x14ac:dyDescent="0.3"/>
    <row r="641" s="197" customFormat="1" ht="13.5" customHeight="1" x14ac:dyDescent="0.3"/>
    <row r="642" s="197" customFormat="1" ht="13.5" customHeight="1" x14ac:dyDescent="0.3"/>
    <row r="643" s="197" customFormat="1" ht="13.5" customHeight="1" x14ac:dyDescent="0.3"/>
    <row r="644" s="197" customFormat="1" ht="13.5" customHeight="1" x14ac:dyDescent="0.3"/>
    <row r="645" s="197" customFormat="1" ht="13.5" customHeight="1" x14ac:dyDescent="0.3"/>
    <row r="646" s="197" customFormat="1" ht="13.5" customHeight="1" x14ac:dyDescent="0.3"/>
    <row r="647" s="197" customFormat="1" ht="13.5" customHeight="1" x14ac:dyDescent="0.3"/>
    <row r="648" s="197" customFormat="1" ht="13.5" customHeight="1" x14ac:dyDescent="0.3"/>
    <row r="649" s="197" customFormat="1" ht="13.5" customHeight="1" x14ac:dyDescent="0.3"/>
    <row r="650" s="197" customFormat="1" ht="0" hidden="1" customHeight="1" x14ac:dyDescent="0.3"/>
    <row r="651" s="197" customFormat="1" ht="0" hidden="1" customHeight="1" x14ac:dyDescent="0.3"/>
    <row r="652" s="197" customFormat="1" ht="0" hidden="1" customHeight="1" x14ac:dyDescent="0.3"/>
    <row r="653" s="197" customFormat="1" ht="0" hidden="1" customHeight="1" x14ac:dyDescent="0.3"/>
    <row r="654" s="197" customFormat="1" ht="0" hidden="1" customHeight="1" x14ac:dyDescent="0.3"/>
    <row r="655" s="197" customFormat="1" ht="0" hidden="1" customHeight="1" x14ac:dyDescent="0.3"/>
    <row r="656" s="197" customFormat="1" ht="0" hidden="1" customHeight="1" x14ac:dyDescent="0.3"/>
    <row r="657" s="197" customFormat="1" ht="0" hidden="1" customHeight="1" x14ac:dyDescent="0.3"/>
    <row r="658" s="197" customFormat="1" ht="0" hidden="1" customHeight="1" x14ac:dyDescent="0.3"/>
    <row r="659" s="197" customFormat="1" ht="0" hidden="1" customHeight="1" x14ac:dyDescent="0.3"/>
    <row r="660" s="197" customFormat="1" ht="0" hidden="1" customHeight="1" x14ac:dyDescent="0.3"/>
    <row r="661" s="197" customFormat="1" ht="0" hidden="1" customHeight="1" x14ac:dyDescent="0.3"/>
    <row r="662" s="197" customFormat="1" ht="0" hidden="1" customHeight="1" x14ac:dyDescent="0.3"/>
    <row r="663" s="197" customFormat="1" ht="0" hidden="1" customHeight="1" x14ac:dyDescent="0.3"/>
    <row r="664" s="197" customFormat="1" ht="0" hidden="1" customHeight="1" x14ac:dyDescent="0.3"/>
    <row r="665" s="197" customFormat="1" ht="0" hidden="1" customHeight="1" x14ac:dyDescent="0.3"/>
    <row r="666" s="197" customFormat="1" ht="0" hidden="1" customHeight="1" x14ac:dyDescent="0.3"/>
    <row r="667" s="197" customFormat="1" ht="0" hidden="1" customHeight="1" x14ac:dyDescent="0.3"/>
    <row r="668" s="197" customFormat="1" ht="0" hidden="1" customHeight="1" x14ac:dyDescent="0.3"/>
    <row r="669" s="197" customFormat="1" ht="0" hidden="1" customHeight="1" x14ac:dyDescent="0.3"/>
    <row r="670" s="197" customFormat="1" ht="0" hidden="1" customHeight="1" x14ac:dyDescent="0.3"/>
    <row r="671" s="197" customFormat="1" ht="0" hidden="1" customHeight="1" x14ac:dyDescent="0.3"/>
    <row r="672" s="197" customFormat="1" ht="0" hidden="1" customHeight="1" x14ac:dyDescent="0.3"/>
    <row r="673" s="197" customFormat="1" ht="0" hidden="1" customHeight="1" x14ac:dyDescent="0.3"/>
    <row r="674" s="197" customFormat="1" ht="0" hidden="1" customHeight="1" x14ac:dyDescent="0.3"/>
    <row r="675" s="197" customFormat="1" ht="0" hidden="1" customHeight="1" x14ac:dyDescent="0.3"/>
    <row r="676" s="197" customFormat="1" ht="0" hidden="1" customHeight="1" x14ac:dyDescent="0.3"/>
    <row r="677" s="197" customFormat="1" ht="0" hidden="1" customHeight="1" x14ac:dyDescent="0.3"/>
    <row r="678" s="197" customFormat="1" ht="0" hidden="1" customHeight="1" x14ac:dyDescent="0.3"/>
    <row r="679" s="197" customFormat="1" ht="0" hidden="1" customHeight="1" x14ac:dyDescent="0.3"/>
  </sheetData>
  <sheetProtection formatCells="0"/>
  <mergeCells count="5">
    <mergeCell ref="C2:D2"/>
    <mergeCell ref="C3:D3"/>
    <mergeCell ref="C4:D4"/>
    <mergeCell ref="C5:D5"/>
    <mergeCell ref="R9:AE9"/>
  </mergeCells>
  <pageMargins left="0.55118110236220474" right="0.31496062992125984" top="0.55118110236220474" bottom="1.0629921259842521" header="0.51181102362204722" footer="0.51181102362204722"/>
  <pageSetup paperSize="9" scale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23"/>
  <sheetViews>
    <sheetView topLeftCell="I1" zoomScale="75" zoomScaleNormal="75" zoomScaleSheetLayoutView="82" workbookViewId="0">
      <selection activeCell="C25" sqref="C25"/>
    </sheetView>
  </sheetViews>
  <sheetFormatPr defaultColWidth="9" defaultRowHeight="18.75" x14ac:dyDescent="0.3"/>
  <cols>
    <col min="1" max="1" width="14.140625" style="209" customWidth="1"/>
    <col min="2" max="2" width="23.7109375" style="209" customWidth="1"/>
    <col min="3" max="3" width="22.5703125" style="209" customWidth="1"/>
    <col min="4" max="4" width="20.28515625" style="209" customWidth="1"/>
    <col min="5" max="5" width="15.140625" style="209" customWidth="1"/>
    <col min="6" max="6" width="18.85546875" style="209" customWidth="1"/>
    <col min="7" max="7" width="14.5703125" style="209" customWidth="1"/>
    <col min="8" max="8" width="8" style="209" customWidth="1"/>
    <col min="9" max="9" width="9.140625" style="209" customWidth="1"/>
    <col min="10" max="10" width="15.5703125" style="209" customWidth="1"/>
    <col min="11" max="52" width="4.5703125" style="209" customWidth="1"/>
    <col min="53" max="276" width="9" style="209"/>
    <col min="277" max="277" width="29.5703125" style="209" customWidth="1"/>
    <col min="278" max="278" width="18.7109375" style="209" customWidth="1"/>
    <col min="279" max="279" width="26" style="209" customWidth="1"/>
    <col min="280" max="280" width="9" style="209"/>
    <col min="281" max="281" width="16.5703125" style="209" customWidth="1"/>
    <col min="282" max="282" width="15.140625" style="209" customWidth="1"/>
    <col min="283" max="284" width="9.140625" style="209" customWidth="1"/>
    <col min="285" max="285" width="16.140625" style="209" customWidth="1"/>
    <col min="286" max="308" width="3.85546875" style="209" customWidth="1"/>
    <col min="309" max="532" width="9" style="209"/>
    <col min="533" max="533" width="29.5703125" style="209" customWidth="1"/>
    <col min="534" max="534" width="18.7109375" style="209" customWidth="1"/>
    <col min="535" max="535" width="26" style="209" customWidth="1"/>
    <col min="536" max="536" width="9" style="209"/>
    <col min="537" max="537" width="16.5703125" style="209" customWidth="1"/>
    <col min="538" max="538" width="15.140625" style="209" customWidth="1"/>
    <col min="539" max="540" width="9.140625" style="209" customWidth="1"/>
    <col min="541" max="541" width="16.140625" style="209" customWidth="1"/>
    <col min="542" max="564" width="3.85546875" style="209" customWidth="1"/>
    <col min="565" max="788" width="9" style="209"/>
    <col min="789" max="789" width="29.5703125" style="209" customWidth="1"/>
    <col min="790" max="790" width="18.7109375" style="209" customWidth="1"/>
    <col min="791" max="791" width="26" style="209" customWidth="1"/>
    <col min="792" max="792" width="9" style="209"/>
    <col min="793" max="793" width="16.5703125" style="209" customWidth="1"/>
    <col min="794" max="794" width="15.140625" style="209" customWidth="1"/>
    <col min="795" max="796" width="9.140625" style="209" customWidth="1"/>
    <col min="797" max="797" width="16.140625" style="209" customWidth="1"/>
    <col min="798" max="820" width="3.85546875" style="209" customWidth="1"/>
    <col min="821" max="1044" width="9" style="209"/>
    <col min="1045" max="1045" width="29.5703125" style="209" customWidth="1"/>
    <col min="1046" max="1046" width="18.7109375" style="209" customWidth="1"/>
    <col min="1047" max="1047" width="26" style="209" customWidth="1"/>
    <col min="1048" max="1048" width="9" style="209"/>
    <col min="1049" max="1049" width="16.5703125" style="209" customWidth="1"/>
    <col min="1050" max="1050" width="15.140625" style="209" customWidth="1"/>
    <col min="1051" max="1052" width="9.140625" style="209" customWidth="1"/>
    <col min="1053" max="1053" width="16.140625" style="209" customWidth="1"/>
    <col min="1054" max="1076" width="3.85546875" style="209" customWidth="1"/>
    <col min="1077" max="1300" width="9" style="209"/>
    <col min="1301" max="1301" width="29.5703125" style="209" customWidth="1"/>
    <col min="1302" max="1302" width="18.7109375" style="209" customWidth="1"/>
    <col min="1303" max="1303" width="26" style="209" customWidth="1"/>
    <col min="1304" max="1304" width="9" style="209"/>
    <col min="1305" max="1305" width="16.5703125" style="209" customWidth="1"/>
    <col min="1306" max="1306" width="15.140625" style="209" customWidth="1"/>
    <col min="1307" max="1308" width="9.140625" style="209" customWidth="1"/>
    <col min="1309" max="1309" width="16.140625" style="209" customWidth="1"/>
    <col min="1310" max="1332" width="3.85546875" style="209" customWidth="1"/>
    <col min="1333" max="1556" width="9" style="209"/>
    <col min="1557" max="1557" width="29.5703125" style="209" customWidth="1"/>
    <col min="1558" max="1558" width="18.7109375" style="209" customWidth="1"/>
    <col min="1559" max="1559" width="26" style="209" customWidth="1"/>
    <col min="1560" max="1560" width="9" style="209"/>
    <col min="1561" max="1561" width="16.5703125" style="209" customWidth="1"/>
    <col min="1562" max="1562" width="15.140625" style="209" customWidth="1"/>
    <col min="1563" max="1564" width="9.140625" style="209" customWidth="1"/>
    <col min="1565" max="1565" width="16.140625" style="209" customWidth="1"/>
    <col min="1566" max="1588" width="3.85546875" style="209" customWidth="1"/>
    <col min="1589" max="1812" width="9" style="209"/>
    <col min="1813" max="1813" width="29.5703125" style="209" customWidth="1"/>
    <col min="1814" max="1814" width="18.7109375" style="209" customWidth="1"/>
    <col min="1815" max="1815" width="26" style="209" customWidth="1"/>
    <col min="1816" max="1816" width="9" style="209"/>
    <col min="1817" max="1817" width="16.5703125" style="209" customWidth="1"/>
    <col min="1818" max="1818" width="15.140625" style="209" customWidth="1"/>
    <col min="1819" max="1820" width="9.140625" style="209" customWidth="1"/>
    <col min="1821" max="1821" width="16.140625" style="209" customWidth="1"/>
    <col min="1822" max="1844" width="3.85546875" style="209" customWidth="1"/>
    <col min="1845" max="2068" width="9" style="209"/>
    <col min="2069" max="2069" width="29.5703125" style="209" customWidth="1"/>
    <col min="2070" max="2070" width="18.7109375" style="209" customWidth="1"/>
    <col min="2071" max="2071" width="26" style="209" customWidth="1"/>
    <col min="2072" max="2072" width="9" style="209"/>
    <col min="2073" max="2073" width="16.5703125" style="209" customWidth="1"/>
    <col min="2074" max="2074" width="15.140625" style="209" customWidth="1"/>
    <col min="2075" max="2076" width="9.140625" style="209" customWidth="1"/>
    <col min="2077" max="2077" width="16.140625" style="209" customWidth="1"/>
    <col min="2078" max="2100" width="3.85546875" style="209" customWidth="1"/>
    <col min="2101" max="2324" width="9" style="209"/>
    <col min="2325" max="2325" width="29.5703125" style="209" customWidth="1"/>
    <col min="2326" max="2326" width="18.7109375" style="209" customWidth="1"/>
    <col min="2327" max="2327" width="26" style="209" customWidth="1"/>
    <col min="2328" max="2328" width="9" style="209"/>
    <col min="2329" max="2329" width="16.5703125" style="209" customWidth="1"/>
    <col min="2330" max="2330" width="15.140625" style="209" customWidth="1"/>
    <col min="2331" max="2332" width="9.140625" style="209" customWidth="1"/>
    <col min="2333" max="2333" width="16.140625" style="209" customWidth="1"/>
    <col min="2334" max="2356" width="3.85546875" style="209" customWidth="1"/>
    <col min="2357" max="2580" width="9" style="209"/>
    <col min="2581" max="2581" width="29.5703125" style="209" customWidth="1"/>
    <col min="2582" max="2582" width="18.7109375" style="209" customWidth="1"/>
    <col min="2583" max="2583" width="26" style="209" customWidth="1"/>
    <col min="2584" max="2584" width="9" style="209"/>
    <col min="2585" max="2585" width="16.5703125" style="209" customWidth="1"/>
    <col min="2586" max="2586" width="15.140625" style="209" customWidth="1"/>
    <col min="2587" max="2588" width="9.140625" style="209" customWidth="1"/>
    <col min="2589" max="2589" width="16.140625" style="209" customWidth="1"/>
    <col min="2590" max="2612" width="3.85546875" style="209" customWidth="1"/>
    <col min="2613" max="2836" width="9" style="209"/>
    <col min="2837" max="2837" width="29.5703125" style="209" customWidth="1"/>
    <col min="2838" max="2838" width="18.7109375" style="209" customWidth="1"/>
    <col min="2839" max="2839" width="26" style="209" customWidth="1"/>
    <col min="2840" max="2840" width="9" style="209"/>
    <col min="2841" max="2841" width="16.5703125" style="209" customWidth="1"/>
    <col min="2842" max="2842" width="15.140625" style="209" customWidth="1"/>
    <col min="2843" max="2844" width="9.140625" style="209" customWidth="1"/>
    <col min="2845" max="2845" width="16.140625" style="209" customWidth="1"/>
    <col min="2846" max="2868" width="3.85546875" style="209" customWidth="1"/>
    <col min="2869" max="3092" width="9" style="209"/>
    <col min="3093" max="3093" width="29.5703125" style="209" customWidth="1"/>
    <col min="3094" max="3094" width="18.7109375" style="209" customWidth="1"/>
    <col min="3095" max="3095" width="26" style="209" customWidth="1"/>
    <col min="3096" max="3096" width="9" style="209"/>
    <col min="3097" max="3097" width="16.5703125" style="209" customWidth="1"/>
    <col min="3098" max="3098" width="15.140625" style="209" customWidth="1"/>
    <col min="3099" max="3100" width="9.140625" style="209" customWidth="1"/>
    <col min="3101" max="3101" width="16.140625" style="209" customWidth="1"/>
    <col min="3102" max="3124" width="3.85546875" style="209" customWidth="1"/>
    <col min="3125" max="3348" width="9" style="209"/>
    <col min="3349" max="3349" width="29.5703125" style="209" customWidth="1"/>
    <col min="3350" max="3350" width="18.7109375" style="209" customWidth="1"/>
    <col min="3351" max="3351" width="26" style="209" customWidth="1"/>
    <col min="3352" max="3352" width="9" style="209"/>
    <col min="3353" max="3353" width="16.5703125" style="209" customWidth="1"/>
    <col min="3354" max="3354" width="15.140625" style="209" customWidth="1"/>
    <col min="3355" max="3356" width="9.140625" style="209" customWidth="1"/>
    <col min="3357" max="3357" width="16.140625" style="209" customWidth="1"/>
    <col min="3358" max="3380" width="3.85546875" style="209" customWidth="1"/>
    <col min="3381" max="3604" width="9" style="209"/>
    <col min="3605" max="3605" width="29.5703125" style="209" customWidth="1"/>
    <col min="3606" max="3606" width="18.7109375" style="209" customWidth="1"/>
    <col min="3607" max="3607" width="26" style="209" customWidth="1"/>
    <col min="3608" max="3608" width="9" style="209"/>
    <col min="3609" max="3609" width="16.5703125" style="209" customWidth="1"/>
    <col min="3610" max="3610" width="15.140625" style="209" customWidth="1"/>
    <col min="3611" max="3612" width="9.140625" style="209" customWidth="1"/>
    <col min="3613" max="3613" width="16.140625" style="209" customWidth="1"/>
    <col min="3614" max="3636" width="3.85546875" style="209" customWidth="1"/>
    <col min="3637" max="3860" width="9" style="209"/>
    <col min="3861" max="3861" width="29.5703125" style="209" customWidth="1"/>
    <col min="3862" max="3862" width="18.7109375" style="209" customWidth="1"/>
    <col min="3863" max="3863" width="26" style="209" customWidth="1"/>
    <col min="3864" max="3864" width="9" style="209"/>
    <col min="3865" max="3865" width="16.5703125" style="209" customWidth="1"/>
    <col min="3866" max="3866" width="15.140625" style="209" customWidth="1"/>
    <col min="3867" max="3868" width="9.140625" style="209" customWidth="1"/>
    <col min="3869" max="3869" width="16.140625" style="209" customWidth="1"/>
    <col min="3870" max="3892" width="3.85546875" style="209" customWidth="1"/>
    <col min="3893" max="4116" width="9" style="209"/>
    <col min="4117" max="4117" width="29.5703125" style="209" customWidth="1"/>
    <col min="4118" max="4118" width="18.7109375" style="209" customWidth="1"/>
    <col min="4119" max="4119" width="26" style="209" customWidth="1"/>
    <col min="4120" max="4120" width="9" style="209"/>
    <col min="4121" max="4121" width="16.5703125" style="209" customWidth="1"/>
    <col min="4122" max="4122" width="15.140625" style="209" customWidth="1"/>
    <col min="4123" max="4124" width="9.140625" style="209" customWidth="1"/>
    <col min="4125" max="4125" width="16.140625" style="209" customWidth="1"/>
    <col min="4126" max="4148" width="3.85546875" style="209" customWidth="1"/>
    <col min="4149" max="4372" width="9" style="209"/>
    <col min="4373" max="4373" width="29.5703125" style="209" customWidth="1"/>
    <col min="4374" max="4374" width="18.7109375" style="209" customWidth="1"/>
    <col min="4375" max="4375" width="26" style="209" customWidth="1"/>
    <col min="4376" max="4376" width="9" style="209"/>
    <col min="4377" max="4377" width="16.5703125" style="209" customWidth="1"/>
    <col min="4378" max="4378" width="15.140625" style="209" customWidth="1"/>
    <col min="4379" max="4380" width="9.140625" style="209" customWidth="1"/>
    <col min="4381" max="4381" width="16.140625" style="209" customWidth="1"/>
    <col min="4382" max="4404" width="3.85546875" style="209" customWidth="1"/>
    <col min="4405" max="4628" width="9" style="209"/>
    <col min="4629" max="4629" width="29.5703125" style="209" customWidth="1"/>
    <col min="4630" max="4630" width="18.7109375" style="209" customWidth="1"/>
    <col min="4631" max="4631" width="26" style="209" customWidth="1"/>
    <col min="4632" max="4632" width="9" style="209"/>
    <col min="4633" max="4633" width="16.5703125" style="209" customWidth="1"/>
    <col min="4634" max="4634" width="15.140625" style="209" customWidth="1"/>
    <col min="4635" max="4636" width="9.140625" style="209" customWidth="1"/>
    <col min="4637" max="4637" width="16.140625" style="209" customWidth="1"/>
    <col min="4638" max="4660" width="3.85546875" style="209" customWidth="1"/>
    <col min="4661" max="4884" width="9" style="209"/>
    <col min="4885" max="4885" width="29.5703125" style="209" customWidth="1"/>
    <col min="4886" max="4886" width="18.7109375" style="209" customWidth="1"/>
    <col min="4887" max="4887" width="26" style="209" customWidth="1"/>
    <col min="4888" max="4888" width="9" style="209"/>
    <col min="4889" max="4889" width="16.5703125" style="209" customWidth="1"/>
    <col min="4890" max="4890" width="15.140625" style="209" customWidth="1"/>
    <col min="4891" max="4892" width="9.140625" style="209" customWidth="1"/>
    <col min="4893" max="4893" width="16.140625" style="209" customWidth="1"/>
    <col min="4894" max="4916" width="3.85546875" style="209" customWidth="1"/>
    <col min="4917" max="5140" width="9" style="209"/>
    <col min="5141" max="5141" width="29.5703125" style="209" customWidth="1"/>
    <col min="5142" max="5142" width="18.7109375" style="209" customWidth="1"/>
    <col min="5143" max="5143" width="26" style="209" customWidth="1"/>
    <col min="5144" max="5144" width="9" style="209"/>
    <col min="5145" max="5145" width="16.5703125" style="209" customWidth="1"/>
    <col min="5146" max="5146" width="15.140625" style="209" customWidth="1"/>
    <col min="5147" max="5148" width="9.140625" style="209" customWidth="1"/>
    <col min="5149" max="5149" width="16.140625" style="209" customWidth="1"/>
    <col min="5150" max="5172" width="3.85546875" style="209" customWidth="1"/>
    <col min="5173" max="5396" width="9" style="209"/>
    <col min="5397" max="5397" width="29.5703125" style="209" customWidth="1"/>
    <col min="5398" max="5398" width="18.7109375" style="209" customWidth="1"/>
    <col min="5399" max="5399" width="26" style="209" customWidth="1"/>
    <col min="5400" max="5400" width="9" style="209"/>
    <col min="5401" max="5401" width="16.5703125" style="209" customWidth="1"/>
    <col min="5402" max="5402" width="15.140625" style="209" customWidth="1"/>
    <col min="5403" max="5404" width="9.140625" style="209" customWidth="1"/>
    <col min="5405" max="5405" width="16.140625" style="209" customWidth="1"/>
    <col min="5406" max="5428" width="3.85546875" style="209" customWidth="1"/>
    <col min="5429" max="5652" width="9" style="209"/>
    <col min="5653" max="5653" width="29.5703125" style="209" customWidth="1"/>
    <col min="5654" max="5654" width="18.7109375" style="209" customWidth="1"/>
    <col min="5655" max="5655" width="26" style="209" customWidth="1"/>
    <col min="5656" max="5656" width="9" style="209"/>
    <col min="5657" max="5657" width="16.5703125" style="209" customWidth="1"/>
    <col min="5658" max="5658" width="15.140625" style="209" customWidth="1"/>
    <col min="5659" max="5660" width="9.140625" style="209" customWidth="1"/>
    <col min="5661" max="5661" width="16.140625" style="209" customWidth="1"/>
    <col min="5662" max="5684" width="3.85546875" style="209" customWidth="1"/>
    <col min="5685" max="5908" width="9" style="209"/>
    <col min="5909" max="5909" width="29.5703125" style="209" customWidth="1"/>
    <col min="5910" max="5910" width="18.7109375" style="209" customWidth="1"/>
    <col min="5911" max="5911" width="26" style="209" customWidth="1"/>
    <col min="5912" max="5912" width="9" style="209"/>
    <col min="5913" max="5913" width="16.5703125" style="209" customWidth="1"/>
    <col min="5914" max="5914" width="15.140625" style="209" customWidth="1"/>
    <col min="5915" max="5916" width="9.140625" style="209" customWidth="1"/>
    <col min="5917" max="5917" width="16.140625" style="209" customWidth="1"/>
    <col min="5918" max="5940" width="3.85546875" style="209" customWidth="1"/>
    <col min="5941" max="6164" width="9" style="209"/>
    <col min="6165" max="6165" width="29.5703125" style="209" customWidth="1"/>
    <col min="6166" max="6166" width="18.7109375" style="209" customWidth="1"/>
    <col min="6167" max="6167" width="26" style="209" customWidth="1"/>
    <col min="6168" max="6168" width="9" style="209"/>
    <col min="6169" max="6169" width="16.5703125" style="209" customWidth="1"/>
    <col min="6170" max="6170" width="15.140625" style="209" customWidth="1"/>
    <col min="6171" max="6172" width="9.140625" style="209" customWidth="1"/>
    <col min="6173" max="6173" width="16.140625" style="209" customWidth="1"/>
    <col min="6174" max="6196" width="3.85546875" style="209" customWidth="1"/>
    <col min="6197" max="6420" width="9" style="209"/>
    <col min="6421" max="6421" width="29.5703125" style="209" customWidth="1"/>
    <col min="6422" max="6422" width="18.7109375" style="209" customWidth="1"/>
    <col min="6423" max="6423" width="26" style="209" customWidth="1"/>
    <col min="6424" max="6424" width="9" style="209"/>
    <col min="6425" max="6425" width="16.5703125" style="209" customWidth="1"/>
    <col min="6426" max="6426" width="15.140625" style="209" customWidth="1"/>
    <col min="6427" max="6428" width="9.140625" style="209" customWidth="1"/>
    <col min="6429" max="6429" width="16.140625" style="209" customWidth="1"/>
    <col min="6430" max="6452" width="3.85546875" style="209" customWidth="1"/>
    <col min="6453" max="6676" width="9" style="209"/>
    <col min="6677" max="6677" width="29.5703125" style="209" customWidth="1"/>
    <col min="6678" max="6678" width="18.7109375" style="209" customWidth="1"/>
    <col min="6679" max="6679" width="26" style="209" customWidth="1"/>
    <col min="6680" max="6680" width="9" style="209"/>
    <col min="6681" max="6681" width="16.5703125" style="209" customWidth="1"/>
    <col min="6682" max="6682" width="15.140625" style="209" customWidth="1"/>
    <col min="6683" max="6684" width="9.140625" style="209" customWidth="1"/>
    <col min="6685" max="6685" width="16.140625" style="209" customWidth="1"/>
    <col min="6686" max="6708" width="3.85546875" style="209" customWidth="1"/>
    <col min="6709" max="6932" width="9" style="209"/>
    <col min="6933" max="6933" width="29.5703125" style="209" customWidth="1"/>
    <col min="6934" max="6934" width="18.7109375" style="209" customWidth="1"/>
    <col min="6935" max="6935" width="26" style="209" customWidth="1"/>
    <col min="6936" max="6936" width="9" style="209"/>
    <col min="6937" max="6937" width="16.5703125" style="209" customWidth="1"/>
    <col min="6938" max="6938" width="15.140625" style="209" customWidth="1"/>
    <col min="6939" max="6940" width="9.140625" style="209" customWidth="1"/>
    <col min="6941" max="6941" width="16.140625" style="209" customWidth="1"/>
    <col min="6942" max="6964" width="3.85546875" style="209" customWidth="1"/>
    <col min="6965" max="7188" width="9" style="209"/>
    <col min="7189" max="7189" width="29.5703125" style="209" customWidth="1"/>
    <col min="7190" max="7190" width="18.7109375" style="209" customWidth="1"/>
    <col min="7191" max="7191" width="26" style="209" customWidth="1"/>
    <col min="7192" max="7192" width="9" style="209"/>
    <col min="7193" max="7193" width="16.5703125" style="209" customWidth="1"/>
    <col min="7194" max="7194" width="15.140625" style="209" customWidth="1"/>
    <col min="7195" max="7196" width="9.140625" style="209" customWidth="1"/>
    <col min="7197" max="7197" width="16.140625" style="209" customWidth="1"/>
    <col min="7198" max="7220" width="3.85546875" style="209" customWidth="1"/>
    <col min="7221" max="7444" width="9" style="209"/>
    <col min="7445" max="7445" width="29.5703125" style="209" customWidth="1"/>
    <col min="7446" max="7446" width="18.7109375" style="209" customWidth="1"/>
    <col min="7447" max="7447" width="26" style="209" customWidth="1"/>
    <col min="7448" max="7448" width="9" style="209"/>
    <col min="7449" max="7449" width="16.5703125" style="209" customWidth="1"/>
    <col min="7450" max="7450" width="15.140625" style="209" customWidth="1"/>
    <col min="7451" max="7452" width="9.140625" style="209" customWidth="1"/>
    <col min="7453" max="7453" width="16.140625" style="209" customWidth="1"/>
    <col min="7454" max="7476" width="3.85546875" style="209" customWidth="1"/>
    <col min="7477" max="7700" width="9" style="209"/>
    <col min="7701" max="7701" width="29.5703125" style="209" customWidth="1"/>
    <col min="7702" max="7702" width="18.7109375" style="209" customWidth="1"/>
    <col min="7703" max="7703" width="26" style="209" customWidth="1"/>
    <col min="7704" max="7704" width="9" style="209"/>
    <col min="7705" max="7705" width="16.5703125" style="209" customWidth="1"/>
    <col min="7706" max="7706" width="15.140625" style="209" customWidth="1"/>
    <col min="7707" max="7708" width="9.140625" style="209" customWidth="1"/>
    <col min="7709" max="7709" width="16.140625" style="209" customWidth="1"/>
    <col min="7710" max="7732" width="3.85546875" style="209" customWidth="1"/>
    <col min="7733" max="7956" width="9" style="209"/>
    <col min="7957" max="7957" width="29.5703125" style="209" customWidth="1"/>
    <col min="7958" max="7958" width="18.7109375" style="209" customWidth="1"/>
    <col min="7959" max="7959" width="26" style="209" customWidth="1"/>
    <col min="7960" max="7960" width="9" style="209"/>
    <col min="7961" max="7961" width="16.5703125" style="209" customWidth="1"/>
    <col min="7962" max="7962" width="15.140625" style="209" customWidth="1"/>
    <col min="7963" max="7964" width="9.140625" style="209" customWidth="1"/>
    <col min="7965" max="7965" width="16.140625" style="209" customWidth="1"/>
    <col min="7966" max="7988" width="3.85546875" style="209" customWidth="1"/>
    <col min="7989" max="8212" width="9" style="209"/>
    <col min="8213" max="8213" width="29.5703125" style="209" customWidth="1"/>
    <col min="8214" max="8214" width="18.7109375" style="209" customWidth="1"/>
    <col min="8215" max="8215" width="26" style="209" customWidth="1"/>
    <col min="8216" max="8216" width="9" style="209"/>
    <col min="8217" max="8217" width="16.5703125" style="209" customWidth="1"/>
    <col min="8218" max="8218" width="15.140625" style="209" customWidth="1"/>
    <col min="8219" max="8220" width="9.140625" style="209" customWidth="1"/>
    <col min="8221" max="8221" width="16.140625" style="209" customWidth="1"/>
    <col min="8222" max="8244" width="3.85546875" style="209" customWidth="1"/>
    <col min="8245" max="8468" width="9" style="209"/>
    <col min="8469" max="8469" width="29.5703125" style="209" customWidth="1"/>
    <col min="8470" max="8470" width="18.7109375" style="209" customWidth="1"/>
    <col min="8471" max="8471" width="26" style="209" customWidth="1"/>
    <col min="8472" max="8472" width="9" style="209"/>
    <col min="8473" max="8473" width="16.5703125" style="209" customWidth="1"/>
    <col min="8474" max="8474" width="15.140625" style="209" customWidth="1"/>
    <col min="8475" max="8476" width="9.140625" style="209" customWidth="1"/>
    <col min="8477" max="8477" width="16.140625" style="209" customWidth="1"/>
    <col min="8478" max="8500" width="3.85546875" style="209" customWidth="1"/>
    <col min="8501" max="8724" width="9" style="209"/>
    <col min="8725" max="8725" width="29.5703125" style="209" customWidth="1"/>
    <col min="8726" max="8726" width="18.7109375" style="209" customWidth="1"/>
    <col min="8727" max="8727" width="26" style="209" customWidth="1"/>
    <col min="8728" max="8728" width="9" style="209"/>
    <col min="8729" max="8729" width="16.5703125" style="209" customWidth="1"/>
    <col min="8730" max="8730" width="15.140625" style="209" customWidth="1"/>
    <col min="8731" max="8732" width="9.140625" style="209" customWidth="1"/>
    <col min="8733" max="8733" width="16.140625" style="209" customWidth="1"/>
    <col min="8734" max="8756" width="3.85546875" style="209" customWidth="1"/>
    <col min="8757" max="8980" width="9" style="209"/>
    <col min="8981" max="8981" width="29.5703125" style="209" customWidth="1"/>
    <col min="8982" max="8982" width="18.7109375" style="209" customWidth="1"/>
    <col min="8983" max="8983" width="26" style="209" customWidth="1"/>
    <col min="8984" max="8984" width="9" style="209"/>
    <col min="8985" max="8985" width="16.5703125" style="209" customWidth="1"/>
    <col min="8986" max="8986" width="15.140625" style="209" customWidth="1"/>
    <col min="8987" max="8988" width="9.140625" style="209" customWidth="1"/>
    <col min="8989" max="8989" width="16.140625" style="209" customWidth="1"/>
    <col min="8990" max="9012" width="3.85546875" style="209" customWidth="1"/>
    <col min="9013" max="9236" width="9" style="209"/>
    <col min="9237" max="9237" width="29.5703125" style="209" customWidth="1"/>
    <col min="9238" max="9238" width="18.7109375" style="209" customWidth="1"/>
    <col min="9239" max="9239" width="26" style="209" customWidth="1"/>
    <col min="9240" max="9240" width="9" style="209"/>
    <col min="9241" max="9241" width="16.5703125" style="209" customWidth="1"/>
    <col min="9242" max="9242" width="15.140625" style="209" customWidth="1"/>
    <col min="9243" max="9244" width="9.140625" style="209" customWidth="1"/>
    <col min="9245" max="9245" width="16.140625" style="209" customWidth="1"/>
    <col min="9246" max="9268" width="3.85546875" style="209" customWidth="1"/>
    <col min="9269" max="9492" width="9" style="209"/>
    <col min="9493" max="9493" width="29.5703125" style="209" customWidth="1"/>
    <col min="9494" max="9494" width="18.7109375" style="209" customWidth="1"/>
    <col min="9495" max="9495" width="26" style="209" customWidth="1"/>
    <col min="9496" max="9496" width="9" style="209"/>
    <col min="9497" max="9497" width="16.5703125" style="209" customWidth="1"/>
    <col min="9498" max="9498" width="15.140625" style="209" customWidth="1"/>
    <col min="9499" max="9500" width="9.140625" style="209" customWidth="1"/>
    <col min="9501" max="9501" width="16.140625" style="209" customWidth="1"/>
    <col min="9502" max="9524" width="3.85546875" style="209" customWidth="1"/>
    <col min="9525" max="9748" width="9" style="209"/>
    <col min="9749" max="9749" width="29.5703125" style="209" customWidth="1"/>
    <col min="9750" max="9750" width="18.7109375" style="209" customWidth="1"/>
    <col min="9751" max="9751" width="26" style="209" customWidth="1"/>
    <col min="9752" max="9752" width="9" style="209"/>
    <col min="9753" max="9753" width="16.5703125" style="209" customWidth="1"/>
    <col min="9754" max="9754" width="15.140625" style="209" customWidth="1"/>
    <col min="9755" max="9756" width="9.140625" style="209" customWidth="1"/>
    <col min="9757" max="9757" width="16.140625" style="209" customWidth="1"/>
    <col min="9758" max="9780" width="3.85546875" style="209" customWidth="1"/>
    <col min="9781" max="10004" width="9" style="209"/>
    <col min="10005" max="10005" width="29.5703125" style="209" customWidth="1"/>
    <col min="10006" max="10006" width="18.7109375" style="209" customWidth="1"/>
    <col min="10007" max="10007" width="26" style="209" customWidth="1"/>
    <col min="10008" max="10008" width="9" style="209"/>
    <col min="10009" max="10009" width="16.5703125" style="209" customWidth="1"/>
    <col min="10010" max="10010" width="15.140625" style="209" customWidth="1"/>
    <col min="10011" max="10012" width="9.140625" style="209" customWidth="1"/>
    <col min="10013" max="10013" width="16.140625" style="209" customWidth="1"/>
    <col min="10014" max="10036" width="3.85546875" style="209" customWidth="1"/>
    <col min="10037" max="10260" width="9" style="209"/>
    <col min="10261" max="10261" width="29.5703125" style="209" customWidth="1"/>
    <col min="10262" max="10262" width="18.7109375" style="209" customWidth="1"/>
    <col min="10263" max="10263" width="26" style="209" customWidth="1"/>
    <col min="10264" max="10264" width="9" style="209"/>
    <col min="10265" max="10265" width="16.5703125" style="209" customWidth="1"/>
    <col min="10266" max="10266" width="15.140625" style="209" customWidth="1"/>
    <col min="10267" max="10268" width="9.140625" style="209" customWidth="1"/>
    <col min="10269" max="10269" width="16.140625" style="209" customWidth="1"/>
    <col min="10270" max="10292" width="3.85546875" style="209" customWidth="1"/>
    <col min="10293" max="10516" width="9" style="209"/>
    <col min="10517" max="10517" width="29.5703125" style="209" customWidth="1"/>
    <col min="10518" max="10518" width="18.7109375" style="209" customWidth="1"/>
    <col min="10519" max="10519" width="26" style="209" customWidth="1"/>
    <col min="10520" max="10520" width="9" style="209"/>
    <col min="10521" max="10521" width="16.5703125" style="209" customWidth="1"/>
    <col min="10522" max="10522" width="15.140625" style="209" customWidth="1"/>
    <col min="10523" max="10524" width="9.140625" style="209" customWidth="1"/>
    <col min="10525" max="10525" width="16.140625" style="209" customWidth="1"/>
    <col min="10526" max="10548" width="3.85546875" style="209" customWidth="1"/>
    <col min="10549" max="10772" width="9" style="209"/>
    <col min="10773" max="10773" width="29.5703125" style="209" customWidth="1"/>
    <col min="10774" max="10774" width="18.7109375" style="209" customWidth="1"/>
    <col min="10775" max="10775" width="26" style="209" customWidth="1"/>
    <col min="10776" max="10776" width="9" style="209"/>
    <col min="10777" max="10777" width="16.5703125" style="209" customWidth="1"/>
    <col min="10778" max="10778" width="15.140625" style="209" customWidth="1"/>
    <col min="10779" max="10780" width="9.140625" style="209" customWidth="1"/>
    <col min="10781" max="10781" width="16.140625" style="209" customWidth="1"/>
    <col min="10782" max="10804" width="3.85546875" style="209" customWidth="1"/>
    <col min="10805" max="11028" width="9" style="209"/>
    <col min="11029" max="11029" width="29.5703125" style="209" customWidth="1"/>
    <col min="11030" max="11030" width="18.7109375" style="209" customWidth="1"/>
    <col min="11031" max="11031" width="26" style="209" customWidth="1"/>
    <col min="11032" max="11032" width="9" style="209"/>
    <col min="11033" max="11033" width="16.5703125" style="209" customWidth="1"/>
    <col min="11034" max="11034" width="15.140625" style="209" customWidth="1"/>
    <col min="11035" max="11036" width="9.140625" style="209" customWidth="1"/>
    <col min="11037" max="11037" width="16.140625" style="209" customWidth="1"/>
    <col min="11038" max="11060" width="3.85546875" style="209" customWidth="1"/>
    <col min="11061" max="11284" width="9" style="209"/>
    <col min="11285" max="11285" width="29.5703125" style="209" customWidth="1"/>
    <col min="11286" max="11286" width="18.7109375" style="209" customWidth="1"/>
    <col min="11287" max="11287" width="26" style="209" customWidth="1"/>
    <col min="11288" max="11288" width="9" style="209"/>
    <col min="11289" max="11289" width="16.5703125" style="209" customWidth="1"/>
    <col min="11290" max="11290" width="15.140625" style="209" customWidth="1"/>
    <col min="11291" max="11292" width="9.140625" style="209" customWidth="1"/>
    <col min="11293" max="11293" width="16.140625" style="209" customWidth="1"/>
    <col min="11294" max="11316" width="3.85546875" style="209" customWidth="1"/>
    <col min="11317" max="11540" width="9" style="209"/>
    <col min="11541" max="11541" width="29.5703125" style="209" customWidth="1"/>
    <col min="11542" max="11542" width="18.7109375" style="209" customWidth="1"/>
    <col min="11543" max="11543" width="26" style="209" customWidth="1"/>
    <col min="11544" max="11544" width="9" style="209"/>
    <col min="11545" max="11545" width="16.5703125" style="209" customWidth="1"/>
    <col min="11546" max="11546" width="15.140625" style="209" customWidth="1"/>
    <col min="11547" max="11548" width="9.140625" style="209" customWidth="1"/>
    <col min="11549" max="11549" width="16.140625" style="209" customWidth="1"/>
    <col min="11550" max="11572" width="3.85546875" style="209" customWidth="1"/>
    <col min="11573" max="11796" width="9" style="209"/>
    <col min="11797" max="11797" width="29.5703125" style="209" customWidth="1"/>
    <col min="11798" max="11798" width="18.7109375" style="209" customWidth="1"/>
    <col min="11799" max="11799" width="26" style="209" customWidth="1"/>
    <col min="11800" max="11800" width="9" style="209"/>
    <col min="11801" max="11801" width="16.5703125" style="209" customWidth="1"/>
    <col min="11802" max="11802" width="15.140625" style="209" customWidth="1"/>
    <col min="11803" max="11804" width="9.140625" style="209" customWidth="1"/>
    <col min="11805" max="11805" width="16.140625" style="209" customWidth="1"/>
    <col min="11806" max="11828" width="3.85546875" style="209" customWidth="1"/>
    <col min="11829" max="12052" width="9" style="209"/>
    <col min="12053" max="12053" width="29.5703125" style="209" customWidth="1"/>
    <col min="12054" max="12054" width="18.7109375" style="209" customWidth="1"/>
    <col min="12055" max="12055" width="26" style="209" customWidth="1"/>
    <col min="12056" max="12056" width="9" style="209"/>
    <col min="12057" max="12057" width="16.5703125" style="209" customWidth="1"/>
    <col min="12058" max="12058" width="15.140625" style="209" customWidth="1"/>
    <col min="12059" max="12060" width="9.140625" style="209" customWidth="1"/>
    <col min="12061" max="12061" width="16.140625" style="209" customWidth="1"/>
    <col min="12062" max="12084" width="3.85546875" style="209" customWidth="1"/>
    <col min="12085" max="12308" width="9" style="209"/>
    <col min="12309" max="12309" width="29.5703125" style="209" customWidth="1"/>
    <col min="12310" max="12310" width="18.7109375" style="209" customWidth="1"/>
    <col min="12311" max="12311" width="26" style="209" customWidth="1"/>
    <col min="12312" max="12312" width="9" style="209"/>
    <col min="12313" max="12313" width="16.5703125" style="209" customWidth="1"/>
    <col min="12314" max="12314" width="15.140625" style="209" customWidth="1"/>
    <col min="12315" max="12316" width="9.140625" style="209" customWidth="1"/>
    <col min="12317" max="12317" width="16.140625" style="209" customWidth="1"/>
    <col min="12318" max="12340" width="3.85546875" style="209" customWidth="1"/>
    <col min="12341" max="12564" width="9" style="209"/>
    <col min="12565" max="12565" width="29.5703125" style="209" customWidth="1"/>
    <col min="12566" max="12566" width="18.7109375" style="209" customWidth="1"/>
    <col min="12567" max="12567" width="26" style="209" customWidth="1"/>
    <col min="12568" max="12568" width="9" style="209"/>
    <col min="12569" max="12569" width="16.5703125" style="209" customWidth="1"/>
    <col min="12570" max="12570" width="15.140625" style="209" customWidth="1"/>
    <col min="12571" max="12572" width="9.140625" style="209" customWidth="1"/>
    <col min="12573" max="12573" width="16.140625" style="209" customWidth="1"/>
    <col min="12574" max="12596" width="3.85546875" style="209" customWidth="1"/>
    <col min="12597" max="12820" width="9" style="209"/>
    <col min="12821" max="12821" width="29.5703125" style="209" customWidth="1"/>
    <col min="12822" max="12822" width="18.7109375" style="209" customWidth="1"/>
    <col min="12823" max="12823" width="26" style="209" customWidth="1"/>
    <col min="12824" max="12824" width="9" style="209"/>
    <col min="12825" max="12825" width="16.5703125" style="209" customWidth="1"/>
    <col min="12826" max="12826" width="15.140625" style="209" customWidth="1"/>
    <col min="12827" max="12828" width="9.140625" style="209" customWidth="1"/>
    <col min="12829" max="12829" width="16.140625" style="209" customWidth="1"/>
    <col min="12830" max="12852" width="3.85546875" style="209" customWidth="1"/>
    <col min="12853" max="13076" width="9" style="209"/>
    <col min="13077" max="13077" width="29.5703125" style="209" customWidth="1"/>
    <col min="13078" max="13078" width="18.7109375" style="209" customWidth="1"/>
    <col min="13079" max="13079" width="26" style="209" customWidth="1"/>
    <col min="13080" max="13080" width="9" style="209"/>
    <col min="13081" max="13081" width="16.5703125" style="209" customWidth="1"/>
    <col min="13082" max="13082" width="15.140625" style="209" customWidth="1"/>
    <col min="13083" max="13084" width="9.140625" style="209" customWidth="1"/>
    <col min="13085" max="13085" width="16.140625" style="209" customWidth="1"/>
    <col min="13086" max="13108" width="3.85546875" style="209" customWidth="1"/>
    <col min="13109" max="13332" width="9" style="209"/>
    <col min="13333" max="13333" width="29.5703125" style="209" customWidth="1"/>
    <col min="13334" max="13334" width="18.7109375" style="209" customWidth="1"/>
    <col min="13335" max="13335" width="26" style="209" customWidth="1"/>
    <col min="13336" max="13336" width="9" style="209"/>
    <col min="13337" max="13337" width="16.5703125" style="209" customWidth="1"/>
    <col min="13338" max="13338" width="15.140625" style="209" customWidth="1"/>
    <col min="13339" max="13340" width="9.140625" style="209" customWidth="1"/>
    <col min="13341" max="13341" width="16.140625" style="209" customWidth="1"/>
    <col min="13342" max="13364" width="3.85546875" style="209" customWidth="1"/>
    <col min="13365" max="13588" width="9" style="209"/>
    <col min="13589" max="13589" width="29.5703125" style="209" customWidth="1"/>
    <col min="13590" max="13590" width="18.7109375" style="209" customWidth="1"/>
    <col min="13591" max="13591" width="26" style="209" customWidth="1"/>
    <col min="13592" max="13592" width="9" style="209"/>
    <col min="13593" max="13593" width="16.5703125" style="209" customWidth="1"/>
    <col min="13594" max="13594" width="15.140625" style="209" customWidth="1"/>
    <col min="13595" max="13596" width="9.140625" style="209" customWidth="1"/>
    <col min="13597" max="13597" width="16.140625" style="209" customWidth="1"/>
    <col min="13598" max="13620" width="3.85546875" style="209" customWidth="1"/>
    <col min="13621" max="13844" width="9" style="209"/>
    <col min="13845" max="13845" width="29.5703125" style="209" customWidth="1"/>
    <col min="13846" max="13846" width="18.7109375" style="209" customWidth="1"/>
    <col min="13847" max="13847" width="26" style="209" customWidth="1"/>
    <col min="13848" max="13848" width="9" style="209"/>
    <col min="13849" max="13849" width="16.5703125" style="209" customWidth="1"/>
    <col min="13850" max="13850" width="15.140625" style="209" customWidth="1"/>
    <col min="13851" max="13852" width="9.140625" style="209" customWidth="1"/>
    <col min="13853" max="13853" width="16.140625" style="209" customWidth="1"/>
    <col min="13854" max="13876" width="3.85546875" style="209" customWidth="1"/>
    <col min="13877" max="14100" width="9" style="209"/>
    <col min="14101" max="14101" width="29.5703125" style="209" customWidth="1"/>
    <col min="14102" max="14102" width="18.7109375" style="209" customWidth="1"/>
    <col min="14103" max="14103" width="26" style="209" customWidth="1"/>
    <col min="14104" max="14104" width="9" style="209"/>
    <col min="14105" max="14105" width="16.5703125" style="209" customWidth="1"/>
    <col min="14106" max="14106" width="15.140625" style="209" customWidth="1"/>
    <col min="14107" max="14108" width="9.140625" style="209" customWidth="1"/>
    <col min="14109" max="14109" width="16.140625" style="209" customWidth="1"/>
    <col min="14110" max="14132" width="3.85546875" style="209" customWidth="1"/>
    <col min="14133" max="14356" width="9" style="209"/>
    <col min="14357" max="14357" width="29.5703125" style="209" customWidth="1"/>
    <col min="14358" max="14358" width="18.7109375" style="209" customWidth="1"/>
    <col min="14359" max="14359" width="26" style="209" customWidth="1"/>
    <col min="14360" max="14360" width="9" style="209"/>
    <col min="14361" max="14361" width="16.5703125" style="209" customWidth="1"/>
    <col min="14362" max="14362" width="15.140625" style="209" customWidth="1"/>
    <col min="14363" max="14364" width="9.140625" style="209" customWidth="1"/>
    <col min="14365" max="14365" width="16.140625" style="209" customWidth="1"/>
    <col min="14366" max="14388" width="3.85546875" style="209" customWidth="1"/>
    <col min="14389" max="14612" width="9" style="209"/>
    <col min="14613" max="14613" width="29.5703125" style="209" customWidth="1"/>
    <col min="14614" max="14614" width="18.7109375" style="209" customWidth="1"/>
    <col min="14615" max="14615" width="26" style="209" customWidth="1"/>
    <col min="14616" max="14616" width="9" style="209"/>
    <col min="14617" max="14617" width="16.5703125" style="209" customWidth="1"/>
    <col min="14618" max="14618" width="15.140625" style="209" customWidth="1"/>
    <col min="14619" max="14620" width="9.140625" style="209" customWidth="1"/>
    <col min="14621" max="14621" width="16.140625" style="209" customWidth="1"/>
    <col min="14622" max="14644" width="3.85546875" style="209" customWidth="1"/>
    <col min="14645" max="14868" width="9" style="209"/>
    <col min="14869" max="14869" width="29.5703125" style="209" customWidth="1"/>
    <col min="14870" max="14870" width="18.7109375" style="209" customWidth="1"/>
    <col min="14871" max="14871" width="26" style="209" customWidth="1"/>
    <col min="14872" max="14872" width="9" style="209"/>
    <col min="14873" max="14873" width="16.5703125" style="209" customWidth="1"/>
    <col min="14874" max="14874" width="15.140625" style="209" customWidth="1"/>
    <col min="14875" max="14876" width="9.140625" style="209" customWidth="1"/>
    <col min="14877" max="14877" width="16.140625" style="209" customWidth="1"/>
    <col min="14878" max="14900" width="3.85546875" style="209" customWidth="1"/>
    <col min="14901" max="15124" width="9" style="209"/>
    <col min="15125" max="15125" width="29.5703125" style="209" customWidth="1"/>
    <col min="15126" max="15126" width="18.7109375" style="209" customWidth="1"/>
    <col min="15127" max="15127" width="26" style="209" customWidth="1"/>
    <col min="15128" max="15128" width="9" style="209"/>
    <col min="15129" max="15129" width="16.5703125" style="209" customWidth="1"/>
    <col min="15130" max="15130" width="15.140625" style="209" customWidth="1"/>
    <col min="15131" max="15132" width="9.140625" style="209" customWidth="1"/>
    <col min="15133" max="15133" width="16.140625" style="209" customWidth="1"/>
    <col min="15134" max="15156" width="3.85546875" style="209" customWidth="1"/>
    <col min="15157" max="15380" width="9" style="209"/>
    <col min="15381" max="15381" width="29.5703125" style="209" customWidth="1"/>
    <col min="15382" max="15382" width="18.7109375" style="209" customWidth="1"/>
    <col min="15383" max="15383" width="26" style="209" customWidth="1"/>
    <col min="15384" max="15384" width="9" style="209"/>
    <col min="15385" max="15385" width="16.5703125" style="209" customWidth="1"/>
    <col min="15386" max="15386" width="15.140625" style="209" customWidth="1"/>
    <col min="15387" max="15388" width="9.140625" style="209" customWidth="1"/>
    <col min="15389" max="15389" width="16.140625" style="209" customWidth="1"/>
    <col min="15390" max="15412" width="3.85546875" style="209" customWidth="1"/>
    <col min="15413" max="15636" width="9" style="209"/>
    <col min="15637" max="15637" width="29.5703125" style="209" customWidth="1"/>
    <col min="15638" max="15638" width="18.7109375" style="209" customWidth="1"/>
    <col min="15639" max="15639" width="26" style="209" customWidth="1"/>
    <col min="15640" max="15640" width="9" style="209"/>
    <col min="15641" max="15641" width="16.5703125" style="209" customWidth="1"/>
    <col min="15642" max="15642" width="15.140625" style="209" customWidth="1"/>
    <col min="15643" max="15644" width="9.140625" style="209" customWidth="1"/>
    <col min="15645" max="15645" width="16.140625" style="209" customWidth="1"/>
    <col min="15646" max="15668" width="3.85546875" style="209" customWidth="1"/>
    <col min="15669" max="15892" width="9" style="209"/>
    <col min="15893" max="15893" width="29.5703125" style="209" customWidth="1"/>
    <col min="15894" max="15894" width="18.7109375" style="209" customWidth="1"/>
    <col min="15895" max="15895" width="26" style="209" customWidth="1"/>
    <col min="15896" max="15896" width="9" style="209"/>
    <col min="15897" max="15897" width="16.5703125" style="209" customWidth="1"/>
    <col min="15898" max="15898" width="15.140625" style="209" customWidth="1"/>
    <col min="15899" max="15900" width="9.140625" style="209" customWidth="1"/>
    <col min="15901" max="15901" width="16.140625" style="209" customWidth="1"/>
    <col min="15902" max="15924" width="3.85546875" style="209" customWidth="1"/>
    <col min="15925" max="16148" width="9" style="209"/>
    <col min="16149" max="16149" width="29.5703125" style="209" customWidth="1"/>
    <col min="16150" max="16150" width="18.7109375" style="209" customWidth="1"/>
    <col min="16151" max="16151" width="26" style="209" customWidth="1"/>
    <col min="16152" max="16152" width="9" style="209"/>
    <col min="16153" max="16153" width="16.5703125" style="209" customWidth="1"/>
    <col min="16154" max="16154" width="15.140625" style="209" customWidth="1"/>
    <col min="16155" max="16156" width="9.140625" style="209" customWidth="1"/>
    <col min="16157" max="16157" width="16.140625" style="209" customWidth="1"/>
    <col min="16158" max="16180" width="3.85546875" style="209" customWidth="1"/>
    <col min="16181" max="16384" width="9" style="209"/>
  </cols>
  <sheetData>
    <row r="1" spans="1:250" x14ac:dyDescent="0.3">
      <c r="A1" s="312" t="s">
        <v>251</v>
      </c>
      <c r="B1" s="312"/>
      <c r="C1" s="208"/>
    </row>
    <row r="2" spans="1:250" x14ac:dyDescent="0.3">
      <c r="A2" s="210"/>
      <c r="B2" s="211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  <c r="EH2" s="212"/>
      <c r="EI2" s="212"/>
      <c r="EJ2" s="212"/>
      <c r="EK2" s="212"/>
      <c r="EL2" s="212"/>
      <c r="EM2" s="212"/>
      <c r="EN2" s="212"/>
      <c r="EO2" s="212"/>
      <c r="EP2" s="212"/>
      <c r="EQ2" s="212"/>
      <c r="ER2" s="212"/>
      <c r="ES2" s="212"/>
      <c r="ET2" s="212"/>
      <c r="EU2" s="212"/>
      <c r="EV2" s="212"/>
      <c r="EW2" s="212"/>
      <c r="EX2" s="212"/>
      <c r="EY2" s="212"/>
      <c r="EZ2" s="212"/>
      <c r="FA2" s="212"/>
      <c r="FB2" s="212"/>
      <c r="FC2" s="212"/>
      <c r="FD2" s="212"/>
      <c r="FE2" s="212"/>
      <c r="FF2" s="212"/>
      <c r="FG2" s="212"/>
      <c r="FH2" s="212"/>
      <c r="FI2" s="212"/>
      <c r="FJ2" s="212"/>
      <c r="FK2" s="212"/>
      <c r="FL2" s="212"/>
      <c r="FM2" s="212"/>
      <c r="FN2" s="212"/>
      <c r="FO2" s="212"/>
      <c r="FP2" s="212"/>
      <c r="FQ2" s="212"/>
      <c r="FR2" s="212"/>
      <c r="FS2" s="212"/>
      <c r="FT2" s="212"/>
      <c r="FU2" s="212"/>
      <c r="FV2" s="212"/>
      <c r="FW2" s="212"/>
      <c r="FX2" s="212"/>
      <c r="FY2" s="212"/>
      <c r="FZ2" s="212"/>
      <c r="GA2" s="212"/>
      <c r="GB2" s="212"/>
      <c r="GC2" s="212"/>
      <c r="GD2" s="212"/>
      <c r="GE2" s="212"/>
      <c r="GF2" s="212"/>
      <c r="GG2" s="212"/>
      <c r="GH2" s="212"/>
      <c r="GI2" s="212"/>
      <c r="GJ2" s="212"/>
      <c r="GK2" s="212"/>
      <c r="GL2" s="212"/>
      <c r="GM2" s="212"/>
      <c r="GN2" s="212"/>
      <c r="GO2" s="212"/>
      <c r="GP2" s="212"/>
      <c r="GQ2" s="212"/>
      <c r="GR2" s="212"/>
      <c r="GS2" s="212"/>
      <c r="GT2" s="212"/>
      <c r="GU2" s="212"/>
      <c r="GV2" s="212"/>
      <c r="GW2" s="212"/>
      <c r="GX2" s="212"/>
      <c r="GY2" s="212"/>
      <c r="GZ2" s="212"/>
      <c r="HA2" s="212"/>
      <c r="HB2" s="212"/>
      <c r="HC2" s="212"/>
      <c r="HD2" s="212"/>
      <c r="HE2" s="212"/>
      <c r="HF2" s="212"/>
      <c r="HG2" s="212"/>
      <c r="HH2" s="212"/>
      <c r="HI2" s="212"/>
      <c r="HJ2" s="212"/>
      <c r="HK2" s="212"/>
      <c r="HL2" s="212"/>
      <c r="HM2" s="212"/>
      <c r="HN2" s="212"/>
      <c r="HO2" s="212"/>
      <c r="HP2" s="212"/>
      <c r="HQ2" s="212"/>
      <c r="HR2" s="212"/>
      <c r="HS2" s="212"/>
      <c r="HT2" s="212"/>
      <c r="HU2" s="212"/>
      <c r="HV2" s="212"/>
      <c r="HW2" s="212"/>
      <c r="HX2" s="212"/>
      <c r="HY2" s="212"/>
      <c r="HZ2" s="212"/>
      <c r="IA2" s="212"/>
      <c r="IB2" s="212"/>
      <c r="IC2" s="212"/>
      <c r="ID2" s="212"/>
      <c r="IE2" s="212"/>
      <c r="IF2" s="212"/>
      <c r="IG2" s="212"/>
      <c r="IH2" s="212"/>
      <c r="II2" s="212"/>
      <c r="IJ2" s="212"/>
      <c r="IK2" s="212"/>
      <c r="IL2" s="212"/>
      <c r="IM2" s="212"/>
      <c r="IN2" s="212"/>
      <c r="IO2" s="212"/>
      <c r="IP2" s="212"/>
    </row>
    <row r="3" spans="1:250" x14ac:dyDescent="0.3">
      <c r="A3" s="213" t="s">
        <v>252</v>
      </c>
      <c r="B3" s="311" t="s">
        <v>224</v>
      </c>
      <c r="C3" s="311"/>
      <c r="D3" s="311"/>
      <c r="E3" s="214"/>
      <c r="F3" s="214"/>
      <c r="G3" s="214"/>
      <c r="H3" s="214"/>
      <c r="I3" s="214"/>
      <c r="J3" s="215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2"/>
      <c r="FG3" s="212"/>
      <c r="FH3" s="212"/>
      <c r="FI3" s="212"/>
      <c r="FJ3" s="212"/>
      <c r="FK3" s="212"/>
      <c r="FL3" s="212"/>
      <c r="FM3" s="212"/>
      <c r="FN3" s="212"/>
      <c r="FO3" s="212"/>
      <c r="FP3" s="212"/>
      <c r="FQ3" s="212"/>
      <c r="FR3" s="212"/>
      <c r="FS3" s="212"/>
      <c r="FT3" s="212"/>
      <c r="FU3" s="212"/>
      <c r="FV3" s="212"/>
      <c r="FW3" s="212"/>
      <c r="FX3" s="212"/>
      <c r="FY3" s="212"/>
      <c r="FZ3" s="212"/>
      <c r="GA3" s="212"/>
      <c r="GB3" s="212"/>
      <c r="GC3" s="212"/>
      <c r="GD3" s="212"/>
      <c r="GE3" s="212"/>
      <c r="GF3" s="212"/>
      <c r="GG3" s="212"/>
      <c r="GH3" s="212"/>
      <c r="GI3" s="212"/>
      <c r="GJ3" s="212"/>
      <c r="GK3" s="212"/>
      <c r="GL3" s="212"/>
      <c r="GM3" s="212"/>
      <c r="GN3" s="212"/>
      <c r="GO3" s="212"/>
      <c r="GP3" s="212"/>
      <c r="GQ3" s="212"/>
      <c r="GR3" s="212"/>
      <c r="GS3" s="212"/>
      <c r="GT3" s="212"/>
      <c r="GU3" s="212"/>
      <c r="GV3" s="212"/>
      <c r="GW3" s="212"/>
      <c r="GX3" s="212"/>
      <c r="GY3" s="212"/>
      <c r="GZ3" s="212"/>
      <c r="HA3" s="212"/>
      <c r="HB3" s="212"/>
      <c r="HC3" s="212"/>
      <c r="HD3" s="212"/>
      <c r="HE3" s="212"/>
      <c r="HF3" s="212"/>
      <c r="HG3" s="212"/>
      <c r="HH3" s="212"/>
      <c r="HI3" s="212"/>
      <c r="HJ3" s="212"/>
      <c r="HK3" s="212"/>
      <c r="HL3" s="212"/>
      <c r="HM3" s="212"/>
      <c r="HN3" s="212"/>
      <c r="HO3" s="212"/>
      <c r="HP3" s="212"/>
      <c r="HQ3" s="212"/>
      <c r="HR3" s="212"/>
      <c r="HS3" s="212"/>
      <c r="HT3" s="212"/>
      <c r="HU3" s="212"/>
      <c r="HV3" s="212"/>
      <c r="HW3" s="212"/>
      <c r="HX3" s="212"/>
      <c r="HY3" s="212"/>
      <c r="HZ3" s="212"/>
      <c r="IA3" s="212"/>
      <c r="IB3" s="212"/>
      <c r="IC3" s="212"/>
      <c r="ID3" s="212"/>
      <c r="IE3" s="212"/>
      <c r="IF3" s="212"/>
      <c r="IG3" s="212"/>
      <c r="IH3" s="212"/>
      <c r="II3" s="212"/>
      <c r="IJ3" s="212"/>
      <c r="IK3" s="212"/>
      <c r="IL3" s="212"/>
      <c r="IM3" s="212"/>
      <c r="IN3" s="212"/>
      <c r="IO3" s="212"/>
      <c r="IP3" s="212"/>
    </row>
    <row r="4" spans="1:250" x14ac:dyDescent="0.3">
      <c r="A4" s="208" t="s">
        <v>253</v>
      </c>
      <c r="B4" s="311" t="s">
        <v>292</v>
      </c>
      <c r="C4" s="311"/>
      <c r="D4" s="311"/>
      <c r="E4" s="214"/>
      <c r="F4" s="214"/>
      <c r="G4" s="214"/>
      <c r="H4" s="214"/>
      <c r="I4" s="214"/>
      <c r="J4" s="215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212"/>
      <c r="FE4" s="212"/>
      <c r="FF4" s="212"/>
      <c r="FG4" s="212"/>
      <c r="FH4" s="212"/>
      <c r="FI4" s="212"/>
      <c r="FJ4" s="212"/>
      <c r="FK4" s="212"/>
      <c r="FL4" s="212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  <c r="GF4" s="212"/>
      <c r="GG4" s="212"/>
      <c r="GH4" s="212"/>
      <c r="GI4" s="212"/>
      <c r="GJ4" s="212"/>
      <c r="GK4" s="212"/>
      <c r="GL4" s="212"/>
      <c r="GM4" s="212"/>
      <c r="GN4" s="212"/>
      <c r="GO4" s="212"/>
      <c r="GP4" s="212"/>
      <c r="GQ4" s="212"/>
      <c r="GR4" s="212"/>
      <c r="GS4" s="212"/>
      <c r="GT4" s="212"/>
      <c r="GU4" s="212"/>
      <c r="GV4" s="212"/>
      <c r="GW4" s="212"/>
      <c r="GX4" s="212"/>
      <c r="GY4" s="212"/>
      <c r="GZ4" s="212"/>
      <c r="HA4" s="212"/>
      <c r="HB4" s="212"/>
      <c r="HC4" s="212"/>
      <c r="HD4" s="212"/>
      <c r="HE4" s="212"/>
      <c r="HF4" s="212"/>
      <c r="HG4" s="212"/>
      <c r="HH4" s="212"/>
      <c r="HI4" s="212"/>
      <c r="HJ4" s="212"/>
      <c r="HK4" s="212"/>
      <c r="HL4" s="212"/>
      <c r="HM4" s="212"/>
      <c r="HN4" s="212"/>
      <c r="HO4" s="212"/>
      <c r="HP4" s="212"/>
      <c r="HQ4" s="212"/>
      <c r="HR4" s="212"/>
      <c r="HS4" s="212"/>
      <c r="HT4" s="212"/>
      <c r="HU4" s="212"/>
      <c r="HV4" s="212"/>
      <c r="HW4" s="212"/>
      <c r="HX4" s="212"/>
      <c r="HY4" s="212"/>
      <c r="HZ4" s="212"/>
      <c r="IA4" s="212"/>
      <c r="IB4" s="212"/>
      <c r="IC4" s="212"/>
      <c r="ID4" s="212"/>
      <c r="IE4" s="212"/>
      <c r="IF4" s="212"/>
      <c r="IG4" s="212"/>
      <c r="IH4" s="212"/>
      <c r="II4" s="212"/>
      <c r="IJ4" s="212"/>
      <c r="IK4" s="212"/>
      <c r="IL4" s="212"/>
      <c r="IM4" s="212"/>
      <c r="IN4" s="212"/>
      <c r="IO4" s="212"/>
      <c r="IP4" s="212"/>
    </row>
    <row r="5" spans="1:250" x14ac:dyDescent="0.3">
      <c r="A5" s="208" t="s">
        <v>254</v>
      </c>
      <c r="B5" s="313" t="s">
        <v>298</v>
      </c>
      <c r="C5" s="311"/>
      <c r="D5" s="311"/>
      <c r="E5" s="214"/>
      <c r="F5" s="214"/>
      <c r="G5" s="214"/>
      <c r="H5" s="214"/>
      <c r="I5" s="214"/>
      <c r="J5" s="216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212"/>
      <c r="DG5" s="212"/>
      <c r="DH5" s="212"/>
      <c r="DI5" s="212"/>
      <c r="DJ5" s="212"/>
      <c r="DK5" s="212"/>
      <c r="DL5" s="212"/>
      <c r="DM5" s="212"/>
      <c r="DN5" s="212"/>
      <c r="DO5" s="212"/>
      <c r="DP5" s="212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2"/>
      <c r="EE5" s="212"/>
      <c r="EF5" s="212"/>
      <c r="EG5" s="212"/>
      <c r="EH5" s="212"/>
      <c r="EI5" s="212"/>
      <c r="EJ5" s="212"/>
      <c r="EK5" s="212"/>
      <c r="EL5" s="212"/>
      <c r="EM5" s="212"/>
      <c r="EN5" s="212"/>
      <c r="EO5" s="212"/>
      <c r="EP5" s="212"/>
      <c r="EQ5" s="212"/>
      <c r="ER5" s="212"/>
      <c r="ES5" s="212"/>
      <c r="ET5" s="212"/>
      <c r="EU5" s="212"/>
      <c r="EV5" s="212"/>
      <c r="EW5" s="212"/>
      <c r="EX5" s="212"/>
      <c r="EY5" s="212"/>
      <c r="EZ5" s="212"/>
      <c r="FA5" s="212"/>
      <c r="FB5" s="212"/>
      <c r="FC5" s="212"/>
      <c r="FD5" s="212"/>
      <c r="FE5" s="212"/>
      <c r="FF5" s="212"/>
      <c r="FG5" s="212"/>
      <c r="FH5" s="212"/>
      <c r="FI5" s="212"/>
      <c r="FJ5" s="212"/>
      <c r="FK5" s="212"/>
      <c r="FL5" s="212"/>
      <c r="FM5" s="212"/>
      <c r="FN5" s="212"/>
      <c r="FO5" s="212"/>
      <c r="FP5" s="212"/>
      <c r="FQ5" s="212"/>
      <c r="FR5" s="212"/>
      <c r="FS5" s="212"/>
      <c r="FT5" s="212"/>
      <c r="FU5" s="212"/>
      <c r="FV5" s="212"/>
      <c r="FW5" s="212"/>
      <c r="FX5" s="212"/>
      <c r="FY5" s="212"/>
      <c r="FZ5" s="212"/>
      <c r="GA5" s="212"/>
      <c r="GB5" s="212"/>
      <c r="GC5" s="212"/>
      <c r="GD5" s="212"/>
      <c r="GE5" s="212"/>
      <c r="GF5" s="212"/>
      <c r="GG5" s="212"/>
      <c r="GH5" s="212"/>
      <c r="GI5" s="212"/>
      <c r="GJ5" s="212"/>
      <c r="GK5" s="212"/>
      <c r="GL5" s="212"/>
      <c r="GM5" s="212"/>
      <c r="GN5" s="212"/>
      <c r="GO5" s="212"/>
      <c r="GP5" s="212"/>
      <c r="GQ5" s="212"/>
      <c r="GR5" s="212"/>
      <c r="GS5" s="212"/>
      <c r="GT5" s="212"/>
      <c r="GU5" s="212"/>
      <c r="GV5" s="212"/>
      <c r="GW5" s="212"/>
      <c r="GX5" s="212"/>
      <c r="GY5" s="212"/>
      <c r="GZ5" s="212"/>
      <c r="HA5" s="212"/>
      <c r="HB5" s="212"/>
      <c r="HC5" s="212"/>
      <c r="HD5" s="212"/>
      <c r="HE5" s="212"/>
      <c r="HF5" s="212"/>
      <c r="HG5" s="212"/>
      <c r="HH5" s="212"/>
      <c r="HI5" s="212"/>
      <c r="HJ5" s="212"/>
      <c r="HK5" s="212"/>
      <c r="HL5" s="212"/>
      <c r="HM5" s="212"/>
      <c r="HN5" s="212"/>
      <c r="HO5" s="212"/>
      <c r="HP5" s="212"/>
      <c r="HQ5" s="212"/>
      <c r="HR5" s="212"/>
      <c r="HS5" s="212"/>
      <c r="HT5" s="212"/>
      <c r="HU5" s="212"/>
      <c r="HV5" s="212"/>
      <c r="HW5" s="212"/>
      <c r="HX5" s="212"/>
      <c r="HY5" s="212"/>
      <c r="HZ5" s="212"/>
      <c r="IA5" s="212"/>
      <c r="IB5" s="212"/>
      <c r="IC5" s="212"/>
      <c r="ID5" s="212"/>
      <c r="IE5" s="212"/>
      <c r="IF5" s="212"/>
      <c r="IG5" s="212"/>
      <c r="IH5" s="212"/>
      <c r="II5" s="212"/>
      <c r="IJ5" s="212"/>
      <c r="IK5" s="212"/>
      <c r="IL5" s="212"/>
      <c r="IM5" s="212"/>
      <c r="IN5" s="212"/>
      <c r="IO5" s="212"/>
      <c r="IP5" s="212"/>
    </row>
    <row r="6" spans="1:250" x14ac:dyDescent="0.3">
      <c r="A6" s="208"/>
      <c r="B6" s="311"/>
      <c r="C6" s="311"/>
      <c r="D6" s="311"/>
      <c r="E6" s="215"/>
      <c r="F6" s="215"/>
      <c r="G6" s="215"/>
      <c r="H6" s="215"/>
      <c r="I6" s="215"/>
      <c r="J6" s="217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  <c r="DA6" s="212"/>
      <c r="DB6" s="212"/>
      <c r="DC6" s="212"/>
      <c r="DD6" s="212"/>
      <c r="DE6" s="212"/>
      <c r="DF6" s="212"/>
      <c r="DG6" s="212"/>
      <c r="DH6" s="212"/>
      <c r="DI6" s="212"/>
      <c r="DJ6" s="212"/>
      <c r="DK6" s="212"/>
      <c r="DL6" s="212"/>
      <c r="DM6" s="212"/>
      <c r="DN6" s="212"/>
      <c r="DO6" s="212"/>
      <c r="DP6" s="212"/>
      <c r="DQ6" s="212"/>
      <c r="DR6" s="212"/>
      <c r="DS6" s="212"/>
      <c r="DT6" s="212"/>
      <c r="DU6" s="212"/>
      <c r="DV6" s="212"/>
      <c r="DW6" s="212"/>
      <c r="DX6" s="212"/>
      <c r="DY6" s="212"/>
      <c r="DZ6" s="212"/>
      <c r="EA6" s="212"/>
      <c r="EB6" s="212"/>
      <c r="EC6" s="212"/>
      <c r="ED6" s="212"/>
      <c r="EE6" s="212"/>
      <c r="EF6" s="212"/>
      <c r="EG6" s="212"/>
      <c r="EH6" s="212"/>
      <c r="EI6" s="212"/>
      <c r="EJ6" s="212"/>
      <c r="EK6" s="212"/>
      <c r="EL6" s="212"/>
      <c r="EM6" s="212"/>
      <c r="EN6" s="212"/>
      <c r="EO6" s="212"/>
      <c r="EP6" s="212"/>
      <c r="EQ6" s="212"/>
      <c r="ER6" s="212"/>
      <c r="ES6" s="212"/>
      <c r="ET6" s="212"/>
      <c r="EU6" s="212"/>
      <c r="EV6" s="212"/>
      <c r="EW6" s="212"/>
      <c r="EX6" s="212"/>
      <c r="EY6" s="212"/>
      <c r="EZ6" s="212"/>
      <c r="FA6" s="212"/>
      <c r="FB6" s="212"/>
      <c r="FC6" s="212"/>
      <c r="FD6" s="212"/>
      <c r="FE6" s="212"/>
      <c r="FF6" s="212"/>
      <c r="FG6" s="212"/>
      <c r="FH6" s="212"/>
      <c r="FI6" s="212"/>
      <c r="FJ6" s="212"/>
      <c r="FK6" s="212"/>
      <c r="FL6" s="212"/>
      <c r="FM6" s="212"/>
      <c r="FN6" s="212"/>
      <c r="FO6" s="212"/>
      <c r="FP6" s="212"/>
      <c r="FQ6" s="212"/>
      <c r="FR6" s="212"/>
      <c r="FS6" s="212"/>
      <c r="FT6" s="212"/>
      <c r="FU6" s="212"/>
      <c r="FV6" s="212"/>
      <c r="FW6" s="212"/>
      <c r="FX6" s="212"/>
      <c r="FY6" s="212"/>
      <c r="FZ6" s="212"/>
      <c r="GA6" s="212"/>
      <c r="GB6" s="212"/>
      <c r="GC6" s="212"/>
      <c r="GD6" s="212"/>
      <c r="GE6" s="212"/>
      <c r="GF6" s="212"/>
      <c r="GG6" s="212"/>
      <c r="GH6" s="212"/>
      <c r="GI6" s="212"/>
      <c r="GJ6" s="212"/>
      <c r="GK6" s="212"/>
      <c r="GL6" s="212"/>
      <c r="GM6" s="212"/>
      <c r="GN6" s="212"/>
      <c r="GO6" s="212"/>
      <c r="GP6" s="212"/>
      <c r="GQ6" s="212"/>
      <c r="GR6" s="212"/>
      <c r="GS6" s="212"/>
      <c r="GT6" s="212"/>
      <c r="GU6" s="212"/>
      <c r="GV6" s="212"/>
      <c r="GW6" s="212"/>
      <c r="GX6" s="212"/>
      <c r="GY6" s="212"/>
      <c r="GZ6" s="212"/>
      <c r="HA6" s="212"/>
      <c r="HB6" s="212"/>
      <c r="HC6" s="212"/>
      <c r="HD6" s="212"/>
      <c r="HE6" s="212"/>
      <c r="HF6" s="212"/>
      <c r="HG6" s="212"/>
      <c r="HH6" s="212"/>
      <c r="HI6" s="212"/>
      <c r="HJ6" s="212"/>
      <c r="HK6" s="212"/>
      <c r="HL6" s="212"/>
      <c r="HM6" s="212"/>
      <c r="HN6" s="212"/>
      <c r="HO6" s="212"/>
      <c r="HP6" s="212"/>
      <c r="HQ6" s="212"/>
      <c r="HR6" s="212"/>
      <c r="HS6" s="212"/>
      <c r="HT6" s="212"/>
      <c r="HU6" s="212"/>
      <c r="HV6" s="212"/>
      <c r="HW6" s="212"/>
      <c r="HX6" s="212"/>
      <c r="HY6" s="212"/>
      <c r="HZ6" s="212"/>
      <c r="IA6" s="212"/>
      <c r="IB6" s="212"/>
      <c r="IC6" s="212"/>
      <c r="ID6" s="212"/>
      <c r="IE6" s="212"/>
      <c r="IF6" s="212"/>
      <c r="IG6" s="212"/>
      <c r="IH6" s="212"/>
      <c r="II6" s="212"/>
      <c r="IJ6" s="212"/>
      <c r="IK6" s="212"/>
      <c r="IL6" s="212"/>
      <c r="IM6" s="212"/>
      <c r="IN6" s="212"/>
      <c r="IO6" s="212"/>
      <c r="IP6" s="212"/>
    </row>
    <row r="7" spans="1:250" ht="19.5" thickBot="1" x14ac:dyDescent="0.35">
      <c r="A7" s="208"/>
      <c r="B7" s="213"/>
      <c r="C7" s="213"/>
      <c r="D7" s="213"/>
      <c r="E7" s="215"/>
      <c r="F7" s="215"/>
      <c r="G7" s="215"/>
      <c r="H7" s="215"/>
      <c r="I7" s="215"/>
      <c r="J7" s="217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  <c r="DF7" s="212"/>
      <c r="DG7" s="212"/>
      <c r="DH7" s="212"/>
      <c r="DI7" s="212"/>
      <c r="DJ7" s="212"/>
      <c r="DK7" s="212"/>
      <c r="DL7" s="212"/>
      <c r="DM7" s="212"/>
      <c r="DN7" s="212"/>
      <c r="DO7" s="212"/>
      <c r="DP7" s="212"/>
      <c r="DQ7" s="212"/>
      <c r="DR7" s="212"/>
      <c r="DS7" s="212"/>
      <c r="DT7" s="212"/>
      <c r="DU7" s="212"/>
      <c r="DV7" s="212"/>
      <c r="DW7" s="212"/>
      <c r="DX7" s="212"/>
      <c r="DY7" s="212"/>
      <c r="DZ7" s="212"/>
      <c r="EA7" s="212"/>
      <c r="EB7" s="212"/>
      <c r="EC7" s="212"/>
      <c r="ED7" s="212"/>
      <c r="EE7" s="212"/>
      <c r="EF7" s="212"/>
      <c r="EG7" s="212"/>
      <c r="EH7" s="212"/>
      <c r="EI7" s="212"/>
      <c r="EJ7" s="212"/>
      <c r="EK7" s="212"/>
      <c r="EL7" s="212"/>
      <c r="EM7" s="212"/>
      <c r="EN7" s="212"/>
      <c r="EO7" s="212"/>
      <c r="EP7" s="212"/>
      <c r="EQ7" s="212"/>
      <c r="ER7" s="212"/>
      <c r="ES7" s="212"/>
      <c r="ET7" s="212"/>
      <c r="EU7" s="212"/>
      <c r="EV7" s="212"/>
      <c r="EW7" s="212"/>
      <c r="EX7" s="212"/>
      <c r="EY7" s="212"/>
      <c r="EZ7" s="212"/>
      <c r="FA7" s="212"/>
      <c r="FB7" s="212"/>
      <c r="FC7" s="212"/>
      <c r="FD7" s="212"/>
      <c r="FE7" s="212"/>
      <c r="FF7" s="212"/>
      <c r="FG7" s="212"/>
      <c r="FH7" s="212"/>
      <c r="FI7" s="212"/>
      <c r="FJ7" s="212"/>
      <c r="FK7" s="212"/>
      <c r="FL7" s="212"/>
      <c r="FM7" s="212"/>
      <c r="FN7" s="212"/>
      <c r="FO7" s="212"/>
      <c r="FP7" s="212"/>
      <c r="FQ7" s="212"/>
      <c r="FR7" s="212"/>
      <c r="FS7" s="212"/>
      <c r="FT7" s="212"/>
      <c r="FU7" s="212"/>
      <c r="FV7" s="212"/>
      <c r="FW7" s="212"/>
      <c r="FX7" s="212"/>
      <c r="FY7" s="212"/>
      <c r="FZ7" s="212"/>
      <c r="GA7" s="212"/>
      <c r="GB7" s="212"/>
      <c r="GC7" s="212"/>
      <c r="GD7" s="212"/>
      <c r="GE7" s="212"/>
      <c r="GF7" s="212"/>
      <c r="GG7" s="212"/>
      <c r="GH7" s="212"/>
      <c r="GI7" s="212"/>
      <c r="GJ7" s="212"/>
      <c r="GK7" s="212"/>
      <c r="GL7" s="212"/>
      <c r="GM7" s="212"/>
      <c r="GN7" s="212"/>
      <c r="GO7" s="212"/>
      <c r="GP7" s="212"/>
      <c r="GQ7" s="212"/>
      <c r="GR7" s="212"/>
      <c r="GS7" s="212"/>
      <c r="GT7" s="212"/>
      <c r="GU7" s="212"/>
      <c r="GV7" s="212"/>
      <c r="GW7" s="212"/>
      <c r="GX7" s="212"/>
      <c r="GY7" s="212"/>
      <c r="GZ7" s="212"/>
      <c r="HA7" s="212"/>
      <c r="HB7" s="212"/>
      <c r="HC7" s="212"/>
      <c r="HD7" s="212"/>
      <c r="HE7" s="212"/>
      <c r="HF7" s="212"/>
      <c r="HG7" s="212"/>
      <c r="HH7" s="212"/>
      <c r="HI7" s="212"/>
      <c r="HJ7" s="212"/>
      <c r="HK7" s="212"/>
      <c r="HL7" s="212"/>
      <c r="HM7" s="212"/>
      <c r="HN7" s="212"/>
      <c r="HO7" s="212"/>
      <c r="HP7" s="212"/>
      <c r="HQ7" s="212"/>
      <c r="HR7" s="212"/>
      <c r="HS7" s="212"/>
      <c r="HT7" s="212"/>
      <c r="HU7" s="212"/>
      <c r="HV7" s="212"/>
      <c r="HW7" s="212"/>
      <c r="HX7" s="212"/>
      <c r="HY7" s="212"/>
      <c r="HZ7" s="212"/>
      <c r="IA7" s="212"/>
      <c r="IB7" s="212"/>
      <c r="IC7" s="212"/>
      <c r="ID7" s="212"/>
      <c r="IE7" s="212"/>
      <c r="IF7" s="212"/>
      <c r="IG7" s="212"/>
      <c r="IH7" s="212"/>
      <c r="II7" s="212"/>
      <c r="IJ7" s="212"/>
      <c r="IK7" s="212"/>
      <c r="IL7" s="212"/>
      <c r="IM7" s="212"/>
      <c r="IN7" s="212"/>
      <c r="IO7" s="212"/>
      <c r="IP7" s="212"/>
    </row>
    <row r="8" spans="1:250" ht="20.25" thickTop="1" thickBot="1" x14ac:dyDescent="0.35">
      <c r="A8" s="323" t="s">
        <v>255</v>
      </c>
      <c r="B8" s="324"/>
      <c r="C8" s="218"/>
      <c r="D8" s="219"/>
    </row>
    <row r="9" spans="1:250" ht="19.5" thickTop="1" x14ac:dyDescent="0.3">
      <c r="A9" s="325"/>
      <c r="B9" s="325"/>
      <c r="C9" s="326" t="s">
        <v>256</v>
      </c>
      <c r="D9" s="328" t="s">
        <v>257</v>
      </c>
      <c r="E9" s="328" t="s">
        <v>258</v>
      </c>
      <c r="F9" s="328" t="s">
        <v>259</v>
      </c>
      <c r="G9" s="314" t="s">
        <v>260</v>
      </c>
      <c r="H9" s="314" t="s">
        <v>261</v>
      </c>
      <c r="I9" s="314" t="s">
        <v>262</v>
      </c>
      <c r="J9" s="317" t="s">
        <v>263</v>
      </c>
      <c r="K9" s="319" t="s">
        <v>294</v>
      </c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  <c r="AH9" s="320"/>
      <c r="AI9" s="320"/>
      <c r="AJ9" s="320"/>
      <c r="AK9" s="320"/>
      <c r="AL9" s="320"/>
      <c r="AM9" s="320"/>
      <c r="AN9" s="320"/>
      <c r="AO9" s="320"/>
      <c r="AP9" s="320"/>
      <c r="AQ9" s="320"/>
      <c r="AR9" s="320"/>
      <c r="AS9" s="320"/>
      <c r="AT9" s="320"/>
      <c r="AU9" s="320"/>
      <c r="AV9" s="320"/>
      <c r="AW9" s="320"/>
      <c r="AX9" s="320"/>
      <c r="AY9" s="320"/>
      <c r="AZ9" s="321"/>
      <c r="BA9" s="220"/>
      <c r="BB9" s="220"/>
      <c r="BC9" s="220"/>
      <c r="BD9" s="220"/>
      <c r="BE9" s="220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220"/>
      <c r="BR9" s="220"/>
      <c r="BS9" s="220"/>
      <c r="BT9" s="220"/>
      <c r="BU9" s="220"/>
      <c r="BV9" s="220"/>
      <c r="BW9" s="220"/>
      <c r="BX9" s="220"/>
      <c r="BY9" s="220"/>
      <c r="BZ9" s="220"/>
      <c r="CA9" s="220"/>
      <c r="CB9" s="220"/>
      <c r="CC9" s="220"/>
      <c r="CD9" s="220"/>
      <c r="CE9" s="220"/>
      <c r="CF9" s="220"/>
      <c r="CG9" s="220"/>
      <c r="CH9" s="220"/>
      <c r="CI9" s="220"/>
      <c r="CJ9" s="220"/>
      <c r="CK9" s="220"/>
      <c r="CL9" s="220"/>
      <c r="CM9" s="220"/>
      <c r="CN9" s="220"/>
      <c r="CO9" s="220"/>
      <c r="CP9" s="220"/>
      <c r="CQ9" s="220"/>
      <c r="CR9" s="220"/>
      <c r="CS9" s="220"/>
      <c r="CT9" s="220"/>
      <c r="CU9" s="220"/>
      <c r="CV9" s="220"/>
      <c r="CW9" s="220"/>
      <c r="CX9" s="220"/>
      <c r="CY9" s="220"/>
      <c r="CZ9" s="220"/>
      <c r="DA9" s="220"/>
      <c r="DB9" s="220"/>
      <c r="DC9" s="220"/>
      <c r="DD9" s="220"/>
      <c r="DE9" s="220"/>
      <c r="DF9" s="220"/>
      <c r="DG9" s="220"/>
      <c r="DH9" s="220"/>
      <c r="DI9" s="220"/>
      <c r="DJ9" s="220"/>
      <c r="DK9" s="220"/>
      <c r="DL9" s="220"/>
      <c r="DM9" s="220"/>
      <c r="DN9" s="220"/>
      <c r="DO9" s="220"/>
      <c r="DP9" s="220"/>
      <c r="DQ9" s="220"/>
      <c r="DR9" s="220"/>
      <c r="DS9" s="220"/>
      <c r="DT9" s="220"/>
      <c r="DU9" s="220"/>
      <c r="DV9" s="220"/>
      <c r="DW9" s="220"/>
      <c r="DX9" s="220"/>
      <c r="DY9" s="220"/>
      <c r="DZ9" s="220"/>
      <c r="EA9" s="220"/>
      <c r="EB9" s="220"/>
      <c r="EC9" s="220"/>
      <c r="ED9" s="220"/>
      <c r="EE9" s="220"/>
      <c r="EF9" s="220"/>
      <c r="EG9" s="220"/>
      <c r="EH9" s="220"/>
      <c r="EI9" s="220"/>
      <c r="EJ9" s="220"/>
      <c r="EK9" s="220"/>
      <c r="EL9" s="220"/>
      <c r="EM9" s="220"/>
      <c r="EN9" s="220"/>
      <c r="EO9" s="220"/>
      <c r="EP9" s="220"/>
      <c r="EQ9" s="220"/>
      <c r="ER9" s="220"/>
      <c r="ES9" s="220"/>
      <c r="ET9" s="220"/>
      <c r="EU9" s="220"/>
      <c r="EV9" s="220"/>
      <c r="EW9" s="220"/>
      <c r="EX9" s="220"/>
      <c r="EY9" s="220"/>
      <c r="EZ9" s="220"/>
      <c r="FA9" s="220"/>
      <c r="FB9" s="220"/>
      <c r="FC9" s="220"/>
      <c r="FD9" s="220"/>
      <c r="FE9" s="220"/>
      <c r="FF9" s="220"/>
      <c r="FG9" s="220"/>
      <c r="FH9" s="220"/>
      <c r="FI9" s="220"/>
      <c r="FJ9" s="220"/>
      <c r="FK9" s="220"/>
      <c r="FL9" s="220"/>
      <c r="FM9" s="220"/>
      <c r="FN9" s="220"/>
      <c r="FO9" s="220"/>
      <c r="FP9" s="220"/>
      <c r="FQ9" s="220"/>
      <c r="FR9" s="220"/>
      <c r="FS9" s="220"/>
      <c r="FT9" s="220"/>
      <c r="FU9" s="220"/>
      <c r="FV9" s="220"/>
      <c r="FW9" s="220"/>
      <c r="FX9" s="220"/>
      <c r="FY9" s="220"/>
      <c r="FZ9" s="220"/>
      <c r="GA9" s="220"/>
      <c r="GB9" s="220"/>
      <c r="GC9" s="220"/>
      <c r="GD9" s="220"/>
      <c r="GE9" s="220"/>
      <c r="GF9" s="220"/>
      <c r="GG9" s="220"/>
      <c r="GH9" s="220"/>
      <c r="GI9" s="220"/>
      <c r="GJ9" s="220"/>
      <c r="GK9" s="220"/>
      <c r="GL9" s="220"/>
      <c r="GM9" s="220"/>
      <c r="GN9" s="220"/>
      <c r="GO9" s="220"/>
      <c r="GP9" s="220"/>
      <c r="GQ9" s="220"/>
      <c r="GR9" s="220"/>
      <c r="GS9" s="220"/>
      <c r="GT9" s="220"/>
      <c r="GU9" s="220"/>
      <c r="GV9" s="220"/>
      <c r="GW9" s="220"/>
      <c r="GX9" s="220"/>
      <c r="GY9" s="220"/>
      <c r="GZ9" s="220"/>
      <c r="HA9" s="220"/>
      <c r="HB9" s="220"/>
      <c r="HC9" s="220"/>
      <c r="HD9" s="220"/>
      <c r="HE9" s="220"/>
      <c r="HF9" s="220"/>
      <c r="HG9" s="220"/>
      <c r="HH9" s="220"/>
      <c r="HI9" s="220"/>
      <c r="HJ9" s="220"/>
      <c r="HK9" s="220"/>
      <c r="HL9" s="220"/>
      <c r="HM9" s="220"/>
      <c r="HN9" s="220"/>
      <c r="HO9" s="220"/>
      <c r="HP9" s="220"/>
      <c r="HQ9" s="220"/>
      <c r="HR9" s="220"/>
      <c r="HS9" s="220"/>
      <c r="HT9" s="220"/>
      <c r="HU9" s="220"/>
      <c r="HV9" s="220"/>
      <c r="HW9" s="220"/>
      <c r="HX9" s="220"/>
      <c r="HY9" s="220"/>
      <c r="HZ9" s="220"/>
      <c r="IA9" s="220"/>
      <c r="IB9" s="220"/>
      <c r="IC9" s="220"/>
      <c r="ID9" s="220"/>
      <c r="IE9" s="220"/>
      <c r="IF9" s="220"/>
      <c r="IG9" s="220"/>
      <c r="IH9" s="220"/>
      <c r="II9" s="220"/>
      <c r="IJ9" s="220"/>
      <c r="IK9" s="220"/>
      <c r="IL9" s="220"/>
      <c r="IM9" s="220"/>
      <c r="IN9" s="220"/>
      <c r="IO9" s="220"/>
      <c r="IP9" s="220"/>
    </row>
    <row r="10" spans="1:250" x14ac:dyDescent="0.3">
      <c r="A10" s="325"/>
      <c r="B10" s="325"/>
      <c r="C10" s="327"/>
      <c r="D10" s="329"/>
      <c r="E10" s="315"/>
      <c r="F10" s="315"/>
      <c r="G10" s="315"/>
      <c r="H10" s="315"/>
      <c r="I10" s="315"/>
      <c r="J10" s="318"/>
      <c r="K10" s="221">
        <v>10</v>
      </c>
      <c r="L10" s="221">
        <v>11</v>
      </c>
      <c r="M10" s="221">
        <v>12</v>
      </c>
      <c r="N10" s="221">
        <v>13</v>
      </c>
      <c r="O10" s="221">
        <v>14</v>
      </c>
      <c r="P10" s="221">
        <v>15</v>
      </c>
      <c r="Q10" s="221">
        <v>16</v>
      </c>
      <c r="R10" s="221">
        <v>17</v>
      </c>
      <c r="S10" s="221">
        <v>18</v>
      </c>
      <c r="T10" s="221">
        <v>19</v>
      </c>
      <c r="U10" s="221">
        <v>20</v>
      </c>
      <c r="V10" s="221">
        <v>21</v>
      </c>
      <c r="W10" s="221">
        <v>22</v>
      </c>
      <c r="X10" s="221">
        <v>23</v>
      </c>
      <c r="Y10" s="221">
        <v>24</v>
      </c>
      <c r="Z10" s="221">
        <v>25</v>
      </c>
      <c r="AA10" s="221">
        <v>26</v>
      </c>
      <c r="AB10" s="221">
        <v>27</v>
      </c>
      <c r="AC10" s="221">
        <v>28</v>
      </c>
      <c r="AD10" s="221">
        <v>29</v>
      </c>
      <c r="AE10" s="221">
        <v>1</v>
      </c>
      <c r="AF10" s="221">
        <v>2</v>
      </c>
      <c r="AG10" s="221">
        <v>3</v>
      </c>
      <c r="AH10" s="221">
        <v>4</v>
      </c>
      <c r="AI10" s="221">
        <v>5</v>
      </c>
      <c r="AJ10" s="221">
        <v>6</v>
      </c>
      <c r="AK10" s="221">
        <v>7</v>
      </c>
      <c r="AL10" s="221">
        <v>8</v>
      </c>
      <c r="AM10" s="221">
        <v>9</v>
      </c>
      <c r="AN10" s="221">
        <v>10</v>
      </c>
      <c r="AO10" s="221">
        <v>11</v>
      </c>
      <c r="AP10" s="221">
        <v>12</v>
      </c>
      <c r="AQ10" s="221">
        <v>13</v>
      </c>
      <c r="AR10" s="221">
        <v>14</v>
      </c>
      <c r="AS10" s="221">
        <v>15</v>
      </c>
      <c r="AT10" s="221">
        <v>16</v>
      </c>
      <c r="AU10" s="221">
        <v>17</v>
      </c>
      <c r="AV10" s="221">
        <v>18</v>
      </c>
      <c r="AW10" s="221">
        <v>19</v>
      </c>
      <c r="AX10" s="221">
        <v>20</v>
      </c>
      <c r="AY10" s="221">
        <v>21</v>
      </c>
      <c r="AZ10" s="221">
        <v>22</v>
      </c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220"/>
      <c r="BR10" s="220"/>
      <c r="BS10" s="220"/>
      <c r="BT10" s="220"/>
      <c r="BU10" s="220"/>
      <c r="BV10" s="220"/>
      <c r="BW10" s="220"/>
      <c r="BX10" s="220"/>
      <c r="BY10" s="220"/>
      <c r="BZ10" s="220"/>
      <c r="CA10" s="220"/>
      <c r="CB10" s="220"/>
      <c r="CC10" s="220"/>
      <c r="CD10" s="220"/>
      <c r="CE10" s="220"/>
      <c r="CF10" s="220"/>
      <c r="CG10" s="220"/>
      <c r="CH10" s="220"/>
      <c r="CI10" s="220"/>
      <c r="CJ10" s="220"/>
      <c r="CK10" s="220"/>
      <c r="CL10" s="220"/>
      <c r="CM10" s="220"/>
      <c r="CN10" s="220"/>
      <c r="CO10" s="220"/>
      <c r="CP10" s="220"/>
      <c r="CQ10" s="220"/>
      <c r="CR10" s="220"/>
      <c r="CS10" s="220"/>
      <c r="CT10" s="220"/>
      <c r="CU10" s="220"/>
      <c r="CV10" s="220"/>
      <c r="CW10" s="220"/>
      <c r="CX10" s="220"/>
      <c r="CY10" s="220"/>
      <c r="CZ10" s="220"/>
      <c r="DA10" s="220"/>
      <c r="DB10" s="220"/>
      <c r="DC10" s="220"/>
      <c r="DD10" s="220"/>
      <c r="DE10" s="220"/>
      <c r="DF10" s="220"/>
      <c r="DG10" s="220"/>
      <c r="DH10" s="220"/>
      <c r="DI10" s="220"/>
      <c r="DJ10" s="220"/>
      <c r="DK10" s="220"/>
      <c r="DL10" s="220"/>
      <c r="DM10" s="220"/>
      <c r="DN10" s="220"/>
      <c r="DO10" s="220"/>
      <c r="DP10" s="220"/>
      <c r="DQ10" s="220"/>
      <c r="DR10" s="220"/>
      <c r="DS10" s="220"/>
      <c r="DT10" s="220"/>
      <c r="DU10" s="220"/>
      <c r="DV10" s="220"/>
      <c r="DW10" s="220"/>
      <c r="DX10" s="220"/>
      <c r="DY10" s="220"/>
      <c r="DZ10" s="220"/>
      <c r="EA10" s="220"/>
      <c r="EB10" s="220"/>
      <c r="EC10" s="220"/>
      <c r="ED10" s="220"/>
      <c r="EE10" s="220"/>
      <c r="EF10" s="220"/>
      <c r="EG10" s="220"/>
      <c r="EH10" s="220"/>
      <c r="EI10" s="220"/>
      <c r="EJ10" s="220"/>
      <c r="EK10" s="220"/>
      <c r="EL10" s="220"/>
      <c r="EM10" s="220"/>
      <c r="EN10" s="220"/>
      <c r="EO10" s="220"/>
      <c r="EP10" s="220"/>
      <c r="EQ10" s="220"/>
      <c r="ER10" s="220"/>
      <c r="ES10" s="220"/>
      <c r="ET10" s="220"/>
      <c r="EU10" s="220"/>
      <c r="EV10" s="220"/>
      <c r="EW10" s="220"/>
      <c r="EX10" s="220"/>
      <c r="EY10" s="220"/>
      <c r="EZ10" s="220"/>
      <c r="FA10" s="220"/>
      <c r="FB10" s="220"/>
      <c r="FC10" s="220"/>
      <c r="FD10" s="220"/>
      <c r="FE10" s="220"/>
      <c r="FF10" s="220"/>
      <c r="FG10" s="220"/>
      <c r="FH10" s="220"/>
      <c r="FI10" s="220"/>
      <c r="FJ10" s="220"/>
      <c r="FK10" s="220"/>
      <c r="FL10" s="220"/>
      <c r="FM10" s="220"/>
      <c r="FN10" s="220"/>
      <c r="FO10" s="220"/>
      <c r="FP10" s="220"/>
      <c r="FQ10" s="220"/>
      <c r="FR10" s="220"/>
      <c r="FS10" s="220"/>
      <c r="FT10" s="220"/>
      <c r="FU10" s="220"/>
      <c r="FV10" s="220"/>
      <c r="FW10" s="220"/>
      <c r="FX10" s="220"/>
      <c r="FY10" s="220"/>
      <c r="FZ10" s="220"/>
      <c r="GA10" s="220"/>
      <c r="GB10" s="220"/>
      <c r="GC10" s="220"/>
      <c r="GD10" s="220"/>
      <c r="GE10" s="220"/>
      <c r="GF10" s="220"/>
      <c r="GG10" s="220"/>
      <c r="GH10" s="220"/>
      <c r="GI10" s="220"/>
      <c r="GJ10" s="220"/>
      <c r="GK10" s="220"/>
      <c r="GL10" s="220"/>
      <c r="GM10" s="220"/>
      <c r="GN10" s="220"/>
      <c r="GO10" s="220"/>
      <c r="GP10" s="220"/>
      <c r="GQ10" s="220"/>
      <c r="GR10" s="220"/>
      <c r="GS10" s="220"/>
      <c r="GT10" s="220"/>
      <c r="GU10" s="220"/>
      <c r="GV10" s="220"/>
      <c r="GW10" s="220"/>
      <c r="GX10" s="220"/>
      <c r="GY10" s="220"/>
      <c r="GZ10" s="220"/>
      <c r="HA10" s="220"/>
      <c r="HB10" s="220"/>
      <c r="HC10" s="220"/>
      <c r="HD10" s="220"/>
      <c r="HE10" s="220"/>
      <c r="HF10" s="220"/>
      <c r="HG10" s="220"/>
      <c r="HH10" s="220"/>
      <c r="HI10" s="220"/>
      <c r="HJ10" s="220"/>
      <c r="HK10" s="220"/>
      <c r="HL10" s="220"/>
      <c r="HM10" s="220"/>
      <c r="HN10" s="220"/>
      <c r="HO10" s="220"/>
      <c r="HP10" s="220"/>
      <c r="HQ10" s="220"/>
      <c r="HR10" s="220"/>
      <c r="HS10" s="220"/>
      <c r="HT10" s="220"/>
      <c r="HU10" s="220"/>
      <c r="HV10" s="220"/>
      <c r="HW10" s="220"/>
      <c r="HX10" s="220"/>
      <c r="HY10" s="220"/>
      <c r="HZ10" s="220"/>
      <c r="IA10" s="220"/>
      <c r="IB10" s="220"/>
      <c r="IC10" s="220"/>
      <c r="ID10" s="220"/>
      <c r="IE10" s="220"/>
      <c r="IF10" s="220"/>
      <c r="IG10" s="220"/>
      <c r="IH10" s="220"/>
      <c r="II10" s="220"/>
      <c r="IJ10" s="220"/>
      <c r="IK10" s="220"/>
      <c r="IL10" s="220"/>
      <c r="IM10" s="220"/>
      <c r="IN10" s="220"/>
      <c r="IO10" s="220"/>
      <c r="IP10" s="220"/>
    </row>
    <row r="11" spans="1:250" x14ac:dyDescent="0.3">
      <c r="A11" s="325"/>
      <c r="B11" s="325"/>
      <c r="C11" s="327"/>
      <c r="D11" s="329"/>
      <c r="E11" s="315"/>
      <c r="F11" s="315"/>
      <c r="G11" s="315"/>
      <c r="H11" s="315"/>
      <c r="I11" s="316"/>
      <c r="J11" s="318"/>
      <c r="K11" s="222" t="s">
        <v>264</v>
      </c>
      <c r="L11" s="222" t="s">
        <v>265</v>
      </c>
      <c r="M11" s="222" t="s">
        <v>266</v>
      </c>
      <c r="N11" s="222" t="s">
        <v>267</v>
      </c>
      <c r="O11" s="222" t="s">
        <v>264</v>
      </c>
      <c r="P11" s="223" t="s">
        <v>269</v>
      </c>
      <c r="Q11" s="223" t="s">
        <v>268</v>
      </c>
      <c r="R11" s="222" t="s">
        <v>264</v>
      </c>
      <c r="S11" s="222" t="s">
        <v>265</v>
      </c>
      <c r="T11" s="222" t="s">
        <v>266</v>
      </c>
      <c r="U11" s="222" t="s">
        <v>267</v>
      </c>
      <c r="V11" s="222" t="s">
        <v>264</v>
      </c>
      <c r="W11" s="223" t="s">
        <v>269</v>
      </c>
      <c r="X11" s="223" t="s">
        <v>268</v>
      </c>
      <c r="Y11" s="222" t="s">
        <v>264</v>
      </c>
      <c r="Z11" s="222" t="s">
        <v>265</v>
      </c>
      <c r="AA11" s="222" t="s">
        <v>266</v>
      </c>
      <c r="AB11" s="222" t="s">
        <v>267</v>
      </c>
      <c r="AC11" s="222" t="s">
        <v>264</v>
      </c>
      <c r="AD11" s="223" t="s">
        <v>269</v>
      </c>
      <c r="AE11" s="223" t="s">
        <v>268</v>
      </c>
      <c r="AF11" s="222" t="s">
        <v>264</v>
      </c>
      <c r="AG11" s="222" t="s">
        <v>265</v>
      </c>
      <c r="AH11" s="222" t="s">
        <v>266</v>
      </c>
      <c r="AI11" s="222" t="s">
        <v>267</v>
      </c>
      <c r="AJ11" s="222" t="s">
        <v>264</v>
      </c>
      <c r="AK11" s="223" t="s">
        <v>269</v>
      </c>
      <c r="AL11" s="223" t="s">
        <v>268</v>
      </c>
      <c r="AM11" s="222" t="s">
        <v>264</v>
      </c>
      <c r="AN11" s="222" t="s">
        <v>265</v>
      </c>
      <c r="AO11" s="222" t="s">
        <v>266</v>
      </c>
      <c r="AP11" s="222" t="s">
        <v>267</v>
      </c>
      <c r="AQ11" s="222" t="s">
        <v>264</v>
      </c>
      <c r="AR11" s="223" t="s">
        <v>269</v>
      </c>
      <c r="AS11" s="223" t="s">
        <v>268</v>
      </c>
      <c r="AT11" s="222" t="s">
        <v>264</v>
      </c>
      <c r="AU11" s="222" t="s">
        <v>265</v>
      </c>
      <c r="AV11" s="222" t="s">
        <v>266</v>
      </c>
      <c r="AW11" s="222" t="s">
        <v>267</v>
      </c>
      <c r="AX11" s="222" t="s">
        <v>264</v>
      </c>
      <c r="AY11" s="223" t="s">
        <v>269</v>
      </c>
      <c r="AZ11" s="223" t="s">
        <v>268</v>
      </c>
    </row>
    <row r="12" spans="1:250" s="232" customFormat="1" x14ac:dyDescent="0.3">
      <c r="A12" s="322" t="s">
        <v>270</v>
      </c>
      <c r="B12" s="322"/>
      <c r="C12" s="224" t="s">
        <v>271</v>
      </c>
      <c r="D12" s="225" t="s">
        <v>272</v>
      </c>
      <c r="E12" s="226">
        <v>0.2</v>
      </c>
      <c r="F12" s="227">
        <v>5000</v>
      </c>
      <c r="G12" s="227">
        <f>H12*F12*E12</f>
        <v>14000</v>
      </c>
      <c r="H12" s="228">
        <f>SUM(K12:AZ12)</f>
        <v>14</v>
      </c>
      <c r="I12" s="228">
        <v>28.8</v>
      </c>
      <c r="J12" s="229">
        <f>G12/1000*I12</f>
        <v>403.2</v>
      </c>
      <c r="K12" s="230">
        <v>1</v>
      </c>
      <c r="L12" s="230">
        <v>1</v>
      </c>
      <c r="M12" s="230">
        <v>1</v>
      </c>
      <c r="N12" s="230">
        <v>1</v>
      </c>
      <c r="O12" s="230">
        <v>1</v>
      </c>
      <c r="P12" s="330"/>
      <c r="Q12" s="331"/>
      <c r="R12" s="230">
        <v>1</v>
      </c>
      <c r="S12" s="230">
        <v>1</v>
      </c>
      <c r="T12" s="230">
        <v>1</v>
      </c>
      <c r="U12" s="230">
        <v>1</v>
      </c>
      <c r="V12" s="230">
        <v>1</v>
      </c>
      <c r="W12" s="231"/>
      <c r="X12" s="231"/>
      <c r="Y12" s="230">
        <v>1</v>
      </c>
      <c r="Z12" s="230">
        <v>1</v>
      </c>
      <c r="AA12" s="230">
        <v>1</v>
      </c>
      <c r="AB12" s="230">
        <v>1</v>
      </c>
      <c r="AC12" s="230"/>
      <c r="AD12" s="231"/>
      <c r="AE12" s="231"/>
      <c r="AF12" s="230"/>
      <c r="AG12" s="230"/>
      <c r="AH12" s="230"/>
      <c r="AI12" s="230"/>
      <c r="AJ12" s="230"/>
      <c r="AK12" s="231"/>
      <c r="AL12" s="231"/>
      <c r="AM12" s="230"/>
      <c r="AN12" s="230"/>
      <c r="AO12" s="230"/>
      <c r="AP12" s="230"/>
      <c r="AQ12" s="230"/>
      <c r="AR12" s="330"/>
      <c r="AS12" s="331"/>
      <c r="AT12" s="230"/>
      <c r="AU12" s="230"/>
      <c r="AV12" s="230"/>
      <c r="AW12" s="230"/>
      <c r="AX12" s="230"/>
      <c r="AY12" s="231"/>
      <c r="AZ12" s="231"/>
    </row>
    <row r="13" spans="1:250" s="232" customFormat="1" x14ac:dyDescent="0.3">
      <c r="A13" s="322" t="s">
        <v>273</v>
      </c>
      <c r="B13" s="322"/>
      <c r="C13" s="224" t="s">
        <v>274</v>
      </c>
      <c r="D13" s="225" t="s">
        <v>272</v>
      </c>
      <c r="E13" s="226">
        <v>0.19500000000000001</v>
      </c>
      <c r="F13" s="233">
        <v>5000</v>
      </c>
      <c r="G13" s="227">
        <f>H13*F13*E13</f>
        <v>13650</v>
      </c>
      <c r="H13" s="228">
        <f>SUM(K13:AZ13)</f>
        <v>14</v>
      </c>
      <c r="I13" s="228">
        <v>26</v>
      </c>
      <c r="J13" s="229">
        <f>G13/1000*I13</f>
        <v>354.90000000000003</v>
      </c>
      <c r="K13" s="230">
        <v>1</v>
      </c>
      <c r="L13" s="230">
        <v>1</v>
      </c>
      <c r="M13" s="230">
        <v>1</v>
      </c>
      <c r="N13" s="230">
        <v>1</v>
      </c>
      <c r="O13" s="230">
        <v>1</v>
      </c>
      <c r="P13" s="330"/>
      <c r="Q13" s="331"/>
      <c r="R13" s="230">
        <v>1</v>
      </c>
      <c r="S13" s="230">
        <v>1</v>
      </c>
      <c r="T13" s="230">
        <v>1</v>
      </c>
      <c r="U13" s="230">
        <v>1</v>
      </c>
      <c r="V13" s="230">
        <v>1</v>
      </c>
      <c r="W13" s="231"/>
      <c r="X13" s="231"/>
      <c r="Y13" s="230">
        <v>1</v>
      </c>
      <c r="Z13" s="230">
        <v>1</v>
      </c>
      <c r="AA13" s="230">
        <v>1</v>
      </c>
      <c r="AB13" s="230">
        <v>1</v>
      </c>
      <c r="AC13" s="230"/>
      <c r="AD13" s="231"/>
      <c r="AE13" s="231"/>
      <c r="AF13" s="230"/>
      <c r="AG13" s="230"/>
      <c r="AH13" s="230"/>
      <c r="AI13" s="230"/>
      <c r="AJ13" s="230"/>
      <c r="AK13" s="231"/>
      <c r="AL13" s="231"/>
      <c r="AM13" s="230"/>
      <c r="AN13" s="230"/>
      <c r="AO13" s="230"/>
      <c r="AP13" s="230"/>
      <c r="AQ13" s="230"/>
      <c r="AR13" s="330"/>
      <c r="AS13" s="331"/>
      <c r="AT13" s="230"/>
      <c r="AU13" s="230"/>
      <c r="AV13" s="230"/>
      <c r="AW13" s="230"/>
      <c r="AX13" s="230"/>
      <c r="AY13" s="231"/>
      <c r="AZ13" s="231"/>
    </row>
    <row r="14" spans="1:250" x14ac:dyDescent="0.3">
      <c r="A14" s="214"/>
      <c r="B14" s="214"/>
      <c r="C14" s="211"/>
      <c r="D14" s="211"/>
      <c r="E14" s="211"/>
      <c r="F14" s="211"/>
      <c r="G14" s="234">
        <f>SUM(G12:G13)</f>
        <v>27650</v>
      </c>
      <c r="H14" s="211"/>
      <c r="I14" s="211"/>
      <c r="J14" s="235">
        <f>SUM(J12:J13)</f>
        <v>758.1</v>
      </c>
    </row>
    <row r="15" spans="1:250" ht="19.5" thickBot="1" x14ac:dyDescent="0.35">
      <c r="A15" s="214"/>
      <c r="B15" s="214"/>
      <c r="C15" s="211"/>
      <c r="D15" s="211"/>
      <c r="E15" s="211"/>
      <c r="F15" s="211"/>
      <c r="G15" s="234"/>
      <c r="H15" s="211"/>
      <c r="I15" s="211"/>
      <c r="J15" s="235"/>
    </row>
    <row r="16" spans="1:250" ht="20.25" thickTop="1" thickBot="1" x14ac:dyDescent="0.35">
      <c r="A16" s="324" t="s">
        <v>275</v>
      </c>
      <c r="B16" s="332"/>
      <c r="C16" s="236"/>
      <c r="D16" s="211"/>
      <c r="E16" s="211"/>
      <c r="F16" s="211"/>
      <c r="G16" s="237"/>
      <c r="J16" s="238"/>
    </row>
    <row r="17" spans="1:249" ht="19.5" thickTop="1" x14ac:dyDescent="0.3">
      <c r="A17" s="333"/>
      <c r="B17" s="334"/>
      <c r="C17" s="239" t="s">
        <v>260</v>
      </c>
      <c r="D17" s="240" t="s">
        <v>263</v>
      </c>
      <c r="E17" s="240" t="s">
        <v>276</v>
      </c>
      <c r="F17" s="239" t="s">
        <v>277</v>
      </c>
      <c r="G17" s="211"/>
      <c r="J17" s="241"/>
    </row>
    <row r="18" spans="1:249" s="245" customFormat="1" x14ac:dyDescent="0.3">
      <c r="A18" s="335" t="str">
        <f>A12</f>
        <v>investor.bg/news/imoti</v>
      </c>
      <c r="B18" s="335"/>
      <c r="C18" s="242">
        <f>G12</f>
        <v>14000</v>
      </c>
      <c r="D18" s="243">
        <f>J12</f>
        <v>403.2</v>
      </c>
      <c r="E18" s="244">
        <v>0.32</v>
      </c>
      <c r="F18" s="243">
        <f>D18*(1-E18)</f>
        <v>274.17599999999999</v>
      </c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  <c r="BP18" s="209"/>
      <c r="BQ18" s="209"/>
      <c r="BR18" s="209"/>
      <c r="BS18" s="209"/>
      <c r="BT18" s="209"/>
      <c r="BU18" s="209"/>
      <c r="BV18" s="209"/>
      <c r="BW18" s="209"/>
      <c r="BX18" s="209"/>
      <c r="BY18" s="209"/>
      <c r="BZ18" s="209"/>
      <c r="CA18" s="209"/>
      <c r="CB18" s="209"/>
      <c r="CC18" s="209"/>
      <c r="CD18" s="209"/>
      <c r="CE18" s="209"/>
      <c r="CF18" s="209"/>
      <c r="CG18" s="209"/>
      <c r="CH18" s="209"/>
      <c r="CI18" s="209"/>
      <c r="CJ18" s="209"/>
      <c r="CK18" s="209"/>
      <c r="CL18" s="209"/>
      <c r="CM18" s="209"/>
      <c r="CN18" s="209"/>
      <c r="CO18" s="209"/>
      <c r="CP18" s="209"/>
      <c r="CQ18" s="209"/>
      <c r="CR18" s="209"/>
      <c r="CS18" s="209"/>
      <c r="CT18" s="209"/>
      <c r="CU18" s="209"/>
      <c r="CV18" s="209"/>
      <c r="CW18" s="209"/>
      <c r="CX18" s="209"/>
      <c r="CY18" s="209"/>
      <c r="CZ18" s="209"/>
      <c r="DA18" s="209"/>
      <c r="DB18" s="209"/>
      <c r="DC18" s="209"/>
      <c r="DD18" s="209"/>
      <c r="DE18" s="209"/>
      <c r="DF18" s="209"/>
      <c r="DG18" s="209"/>
      <c r="DH18" s="209"/>
      <c r="DI18" s="209"/>
      <c r="DJ18" s="209"/>
      <c r="DK18" s="209"/>
      <c r="DL18" s="209"/>
      <c r="DM18" s="209"/>
      <c r="DN18" s="209"/>
      <c r="DO18" s="209"/>
      <c r="DP18" s="209"/>
      <c r="DQ18" s="209"/>
      <c r="DR18" s="209"/>
      <c r="DS18" s="209"/>
      <c r="DT18" s="209"/>
      <c r="DU18" s="209"/>
      <c r="DV18" s="209"/>
      <c r="DW18" s="209"/>
      <c r="DX18" s="209"/>
      <c r="DY18" s="209"/>
      <c r="DZ18" s="209"/>
      <c r="EA18" s="209"/>
      <c r="EB18" s="209"/>
      <c r="EC18" s="209"/>
      <c r="ED18" s="209"/>
      <c r="EE18" s="209"/>
      <c r="EF18" s="209"/>
      <c r="EG18" s="209"/>
      <c r="EH18" s="209"/>
      <c r="EI18" s="209"/>
      <c r="EJ18" s="209"/>
      <c r="EK18" s="209"/>
      <c r="EL18" s="209"/>
      <c r="EM18" s="209"/>
      <c r="EN18" s="209"/>
      <c r="EO18" s="209"/>
      <c r="EP18" s="209"/>
      <c r="EQ18" s="209"/>
      <c r="ER18" s="209"/>
      <c r="ES18" s="209"/>
      <c r="ET18" s="209"/>
      <c r="EU18" s="209"/>
      <c r="EV18" s="209"/>
      <c r="EW18" s="209"/>
      <c r="EX18" s="209"/>
      <c r="EY18" s="209"/>
      <c r="EZ18" s="209"/>
      <c r="FA18" s="209"/>
      <c r="FB18" s="209"/>
      <c r="FC18" s="209"/>
      <c r="FD18" s="209"/>
      <c r="FE18" s="209"/>
      <c r="FF18" s="209"/>
      <c r="FG18" s="209"/>
      <c r="FH18" s="209"/>
      <c r="FI18" s="209"/>
      <c r="FJ18" s="209"/>
      <c r="FK18" s="209"/>
      <c r="FL18" s="209"/>
      <c r="FM18" s="209"/>
      <c r="FN18" s="209"/>
      <c r="FO18" s="209"/>
      <c r="FP18" s="209"/>
      <c r="FQ18" s="209"/>
      <c r="FR18" s="209"/>
      <c r="FS18" s="209"/>
      <c r="FT18" s="209"/>
      <c r="FU18" s="209"/>
      <c r="FV18" s="209"/>
      <c r="FW18" s="209"/>
      <c r="FX18" s="209"/>
      <c r="FY18" s="209"/>
      <c r="FZ18" s="209"/>
      <c r="GA18" s="209"/>
      <c r="GB18" s="209"/>
      <c r="GC18" s="209"/>
      <c r="GD18" s="209"/>
      <c r="GE18" s="209"/>
      <c r="GF18" s="209"/>
      <c r="GG18" s="209"/>
      <c r="GH18" s="209"/>
      <c r="GI18" s="209"/>
      <c r="GJ18" s="209"/>
      <c r="GK18" s="209"/>
      <c r="GL18" s="209"/>
      <c r="GM18" s="209"/>
      <c r="GN18" s="209"/>
      <c r="GO18" s="209"/>
      <c r="GP18" s="209"/>
      <c r="GQ18" s="209"/>
      <c r="GR18" s="209"/>
      <c r="GS18" s="209"/>
      <c r="GT18" s="209"/>
      <c r="GU18" s="209"/>
      <c r="GV18" s="209"/>
      <c r="GW18" s="209"/>
      <c r="GX18" s="209"/>
      <c r="GY18" s="209"/>
      <c r="GZ18" s="209"/>
      <c r="HA18" s="209"/>
      <c r="HB18" s="209"/>
      <c r="HC18" s="209"/>
      <c r="HD18" s="209"/>
      <c r="HE18" s="209"/>
      <c r="HF18" s="209"/>
      <c r="HG18" s="209"/>
      <c r="HH18" s="209"/>
      <c r="HI18" s="209"/>
      <c r="HJ18" s="209"/>
      <c r="HK18" s="209"/>
      <c r="HL18" s="209"/>
      <c r="HM18" s="209"/>
      <c r="HN18" s="209"/>
      <c r="HO18" s="209"/>
      <c r="HP18" s="209"/>
      <c r="HQ18" s="209"/>
      <c r="HR18" s="209"/>
      <c r="HS18" s="209"/>
      <c r="HT18" s="209"/>
      <c r="HU18" s="209"/>
      <c r="HV18" s="209"/>
      <c r="HW18" s="209"/>
      <c r="HX18" s="209"/>
      <c r="HY18" s="209"/>
      <c r="HZ18" s="209"/>
      <c r="IA18" s="209"/>
      <c r="IB18" s="209"/>
      <c r="IC18" s="209"/>
      <c r="ID18" s="209"/>
      <c r="IE18" s="209"/>
      <c r="IF18" s="209"/>
      <c r="IG18" s="209"/>
      <c r="IH18" s="209"/>
      <c r="II18" s="209"/>
      <c r="IJ18" s="209"/>
      <c r="IK18" s="209"/>
      <c r="IL18" s="209"/>
      <c r="IM18" s="209"/>
      <c r="IN18" s="209"/>
      <c r="IO18" s="209"/>
    </row>
    <row r="19" spans="1:249" s="245" customFormat="1" x14ac:dyDescent="0.3">
      <c r="A19" s="336" t="str">
        <f>A13</f>
        <v>dnevnik.bg/biznes/imoti</v>
      </c>
      <c r="B19" s="336"/>
      <c r="C19" s="242">
        <f>G13</f>
        <v>13650</v>
      </c>
      <c r="D19" s="243">
        <f>J13</f>
        <v>354.90000000000003</v>
      </c>
      <c r="E19" s="244">
        <v>0.25</v>
      </c>
      <c r="F19" s="243">
        <f>D19*(1-E19)</f>
        <v>266.17500000000001</v>
      </c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  <c r="AW19" s="209"/>
      <c r="AX19" s="209"/>
      <c r="AY19" s="209"/>
      <c r="AZ19" s="209"/>
      <c r="BA19" s="209"/>
      <c r="BB19" s="209"/>
      <c r="BC19" s="209"/>
      <c r="BD19" s="209"/>
      <c r="BE19" s="209"/>
      <c r="BF19" s="209"/>
      <c r="BG19" s="209"/>
      <c r="BH19" s="209"/>
      <c r="BI19" s="209"/>
      <c r="BJ19" s="209"/>
      <c r="BK19" s="209"/>
      <c r="BL19" s="209"/>
      <c r="BM19" s="209"/>
      <c r="BN19" s="209"/>
      <c r="BO19" s="209"/>
      <c r="BP19" s="209"/>
      <c r="BQ19" s="209"/>
      <c r="BR19" s="209"/>
      <c r="BS19" s="209"/>
      <c r="BT19" s="209"/>
      <c r="BU19" s="209"/>
      <c r="BV19" s="209"/>
      <c r="BW19" s="209"/>
      <c r="BX19" s="209"/>
      <c r="BY19" s="209"/>
      <c r="BZ19" s="209"/>
      <c r="CA19" s="209"/>
      <c r="CB19" s="209"/>
      <c r="CC19" s="209"/>
      <c r="CD19" s="209"/>
      <c r="CE19" s="209"/>
      <c r="CF19" s="209"/>
      <c r="CG19" s="209"/>
      <c r="CH19" s="209"/>
      <c r="CI19" s="209"/>
      <c r="CJ19" s="209"/>
      <c r="CK19" s="209"/>
      <c r="CL19" s="209"/>
      <c r="CM19" s="209"/>
      <c r="CN19" s="209"/>
      <c r="CO19" s="209"/>
      <c r="CP19" s="209"/>
      <c r="CQ19" s="209"/>
      <c r="CR19" s="209"/>
      <c r="CS19" s="209"/>
      <c r="CT19" s="209"/>
      <c r="CU19" s="209"/>
      <c r="CV19" s="209"/>
      <c r="CW19" s="209"/>
      <c r="CX19" s="209"/>
      <c r="CY19" s="209"/>
      <c r="CZ19" s="209"/>
      <c r="DA19" s="209"/>
      <c r="DB19" s="209"/>
      <c r="DC19" s="209"/>
      <c r="DD19" s="209"/>
      <c r="DE19" s="209"/>
      <c r="DF19" s="209"/>
      <c r="DG19" s="209"/>
      <c r="DH19" s="209"/>
      <c r="DI19" s="209"/>
      <c r="DJ19" s="209"/>
      <c r="DK19" s="209"/>
      <c r="DL19" s="209"/>
      <c r="DM19" s="209"/>
      <c r="DN19" s="209"/>
      <c r="DO19" s="209"/>
      <c r="DP19" s="209"/>
      <c r="DQ19" s="209"/>
      <c r="DR19" s="209"/>
      <c r="DS19" s="209"/>
      <c r="DT19" s="209"/>
      <c r="DU19" s="209"/>
      <c r="DV19" s="209"/>
      <c r="DW19" s="209"/>
      <c r="DX19" s="209"/>
      <c r="DY19" s="209"/>
      <c r="DZ19" s="209"/>
      <c r="EA19" s="209"/>
      <c r="EB19" s="209"/>
      <c r="EC19" s="209"/>
      <c r="ED19" s="209"/>
      <c r="EE19" s="209"/>
      <c r="EF19" s="209"/>
      <c r="EG19" s="209"/>
      <c r="EH19" s="209"/>
      <c r="EI19" s="209"/>
      <c r="EJ19" s="209"/>
      <c r="EK19" s="209"/>
      <c r="EL19" s="209"/>
      <c r="EM19" s="209"/>
      <c r="EN19" s="209"/>
      <c r="EO19" s="209"/>
      <c r="EP19" s="209"/>
      <c r="EQ19" s="209"/>
      <c r="ER19" s="209"/>
      <c r="ES19" s="209"/>
      <c r="ET19" s="209"/>
      <c r="EU19" s="209"/>
      <c r="EV19" s="209"/>
      <c r="EW19" s="209"/>
      <c r="EX19" s="209"/>
      <c r="EY19" s="209"/>
      <c r="EZ19" s="209"/>
      <c r="FA19" s="209"/>
      <c r="FB19" s="209"/>
      <c r="FC19" s="209"/>
      <c r="FD19" s="209"/>
      <c r="FE19" s="209"/>
      <c r="FF19" s="209"/>
      <c r="FG19" s="209"/>
      <c r="FH19" s="209"/>
      <c r="FI19" s="209"/>
      <c r="FJ19" s="209"/>
      <c r="FK19" s="209"/>
      <c r="FL19" s="209"/>
      <c r="FM19" s="209"/>
      <c r="FN19" s="209"/>
      <c r="FO19" s="209"/>
      <c r="FP19" s="209"/>
      <c r="FQ19" s="209"/>
      <c r="FR19" s="209"/>
      <c r="FS19" s="209"/>
      <c r="FT19" s="209"/>
      <c r="FU19" s="209"/>
      <c r="FV19" s="209"/>
      <c r="FW19" s="209"/>
      <c r="FX19" s="209"/>
      <c r="FY19" s="209"/>
      <c r="FZ19" s="209"/>
      <c r="GA19" s="209"/>
      <c r="GB19" s="209"/>
      <c r="GC19" s="209"/>
      <c r="GD19" s="209"/>
      <c r="GE19" s="209"/>
      <c r="GF19" s="209"/>
      <c r="GG19" s="209"/>
      <c r="GH19" s="209"/>
      <c r="GI19" s="209"/>
      <c r="GJ19" s="209"/>
      <c r="GK19" s="209"/>
      <c r="GL19" s="209"/>
      <c r="GM19" s="209"/>
      <c r="GN19" s="209"/>
      <c r="GO19" s="209"/>
      <c r="GP19" s="209"/>
      <c r="GQ19" s="209"/>
      <c r="GR19" s="209"/>
      <c r="GS19" s="209"/>
      <c r="GT19" s="209"/>
      <c r="GU19" s="209"/>
      <c r="GV19" s="209"/>
      <c r="GW19" s="209"/>
      <c r="GX19" s="209"/>
      <c r="GY19" s="209"/>
      <c r="GZ19" s="209"/>
      <c r="HA19" s="209"/>
      <c r="HB19" s="209"/>
      <c r="HC19" s="209"/>
      <c r="HD19" s="209"/>
      <c r="HE19" s="209"/>
      <c r="HF19" s="209"/>
      <c r="HG19" s="209"/>
      <c r="HH19" s="209"/>
      <c r="HI19" s="209"/>
      <c r="HJ19" s="209"/>
      <c r="HK19" s="209"/>
      <c r="HL19" s="209"/>
      <c r="HM19" s="209"/>
      <c r="HN19" s="209"/>
      <c r="HO19" s="209"/>
      <c r="HP19" s="209"/>
      <c r="HQ19" s="209"/>
      <c r="HR19" s="209"/>
      <c r="HS19" s="209"/>
      <c r="HT19" s="209"/>
      <c r="HU19" s="209"/>
      <c r="HV19" s="209"/>
      <c r="HW19" s="209"/>
      <c r="HX19" s="209"/>
      <c r="HY19" s="209"/>
      <c r="HZ19" s="209"/>
      <c r="IA19" s="209"/>
      <c r="IB19" s="209"/>
      <c r="IC19" s="209"/>
      <c r="ID19" s="209"/>
      <c r="IE19" s="209"/>
      <c r="IF19" s="209"/>
      <c r="IG19" s="209"/>
      <c r="IH19" s="209"/>
      <c r="II19" s="209"/>
      <c r="IJ19" s="209"/>
      <c r="IK19" s="209"/>
      <c r="IL19" s="209"/>
      <c r="IM19" s="209"/>
      <c r="IN19" s="209"/>
      <c r="IO19" s="209"/>
    </row>
    <row r="20" spans="1:249" x14ac:dyDescent="0.3">
      <c r="A20" s="337" t="s">
        <v>278</v>
      </c>
      <c r="B20" s="337"/>
      <c r="C20" s="246">
        <f>SUM(C18:C19)</f>
        <v>27650</v>
      </c>
      <c r="D20" s="247">
        <f>SUM(D18:D19)</f>
        <v>758.1</v>
      </c>
      <c r="E20" s="248"/>
      <c r="F20" s="249">
        <f>SUM(F18:F19)</f>
        <v>540.351</v>
      </c>
      <c r="G20" s="250"/>
    </row>
    <row r="21" spans="1:249" x14ac:dyDescent="0.3">
      <c r="A21" s="251"/>
      <c r="B21" s="251"/>
      <c r="C21" s="252"/>
      <c r="D21" s="253"/>
      <c r="E21" s="252"/>
      <c r="F21" s="254"/>
      <c r="G21" s="255"/>
    </row>
    <row r="22" spans="1:249" x14ac:dyDescent="0.3">
      <c r="F22" s="256"/>
      <c r="J22" s="257"/>
    </row>
    <row r="23" spans="1:249" x14ac:dyDescent="0.3">
      <c r="F23" s="258"/>
    </row>
  </sheetData>
  <mergeCells count="25">
    <mergeCell ref="A16:B17"/>
    <mergeCell ref="A18:B18"/>
    <mergeCell ref="A19:B19"/>
    <mergeCell ref="A20:B20"/>
    <mergeCell ref="H9:H11"/>
    <mergeCell ref="I9:I11"/>
    <mergeCell ref="J9:J11"/>
    <mergeCell ref="K9:AZ9"/>
    <mergeCell ref="A12:B12"/>
    <mergeCell ref="A13:B13"/>
    <mergeCell ref="A8:B11"/>
    <mergeCell ref="C9:C11"/>
    <mergeCell ref="D9:D11"/>
    <mergeCell ref="E9:E11"/>
    <mergeCell ref="F9:F11"/>
    <mergeCell ref="G9:G11"/>
    <mergeCell ref="P12:Q12"/>
    <mergeCell ref="P13:Q13"/>
    <mergeCell ref="AR12:AS12"/>
    <mergeCell ref="AR13:AS13"/>
    <mergeCell ref="B6:D6"/>
    <mergeCell ref="A1:B1"/>
    <mergeCell ref="B3:D3"/>
    <mergeCell ref="B4:D4"/>
    <mergeCell ref="B5:D5"/>
  </mergeCells>
  <dataValidations count="1">
    <dataValidation allowBlank="1" showInputMessage="1" showErrorMessage="1" promptTitle="Телевизия" prompt="ТВ канал" sqref="C8:C9 JR8:JR9 TN8:TN9 ADJ8:ADJ9 ANF8:ANF9 AXB8:AXB9 BGX8:BGX9 BQT8:BQT9 CAP8:CAP9 CKL8:CKL9 CUH8:CUH9 DED8:DED9 DNZ8:DNZ9 DXV8:DXV9 EHR8:EHR9 ERN8:ERN9 FBJ8:FBJ9 FLF8:FLF9 FVB8:FVB9 GEX8:GEX9 GOT8:GOT9 GYP8:GYP9 HIL8:HIL9 HSH8:HSH9 ICD8:ICD9 ILZ8:ILZ9 IVV8:IVV9 JFR8:JFR9 JPN8:JPN9 JZJ8:JZJ9 KJF8:KJF9 KTB8:KTB9 LCX8:LCX9 LMT8:LMT9 LWP8:LWP9 MGL8:MGL9 MQH8:MQH9 NAD8:NAD9 NJZ8:NJZ9 NTV8:NTV9 ODR8:ODR9 ONN8:ONN9 OXJ8:OXJ9 PHF8:PHF9 PRB8:PRB9 QAX8:QAX9 QKT8:QKT9 QUP8:QUP9 REL8:REL9 ROH8:ROH9 RYD8:RYD9 SHZ8:SHZ9 SRV8:SRV9 TBR8:TBR9 TLN8:TLN9 TVJ8:TVJ9 UFF8:UFF9 UPB8:UPB9 UYX8:UYX9 VIT8:VIT9 VSP8:VSP9 WCL8:WCL9 WMH8:WMH9 WWD8:WWD9 C65544:C65545 JR65544:JR65545 TN65544:TN65545 ADJ65544:ADJ65545 ANF65544:ANF65545 AXB65544:AXB65545 BGX65544:BGX65545 BQT65544:BQT65545 CAP65544:CAP65545 CKL65544:CKL65545 CUH65544:CUH65545 DED65544:DED65545 DNZ65544:DNZ65545 DXV65544:DXV65545 EHR65544:EHR65545 ERN65544:ERN65545 FBJ65544:FBJ65545 FLF65544:FLF65545 FVB65544:FVB65545 GEX65544:GEX65545 GOT65544:GOT65545 GYP65544:GYP65545 HIL65544:HIL65545 HSH65544:HSH65545 ICD65544:ICD65545 ILZ65544:ILZ65545 IVV65544:IVV65545 JFR65544:JFR65545 JPN65544:JPN65545 JZJ65544:JZJ65545 KJF65544:KJF65545 KTB65544:KTB65545 LCX65544:LCX65545 LMT65544:LMT65545 LWP65544:LWP65545 MGL65544:MGL65545 MQH65544:MQH65545 NAD65544:NAD65545 NJZ65544:NJZ65545 NTV65544:NTV65545 ODR65544:ODR65545 ONN65544:ONN65545 OXJ65544:OXJ65545 PHF65544:PHF65545 PRB65544:PRB65545 QAX65544:QAX65545 QKT65544:QKT65545 QUP65544:QUP65545 REL65544:REL65545 ROH65544:ROH65545 RYD65544:RYD65545 SHZ65544:SHZ65545 SRV65544:SRV65545 TBR65544:TBR65545 TLN65544:TLN65545 TVJ65544:TVJ65545 UFF65544:UFF65545 UPB65544:UPB65545 UYX65544:UYX65545 VIT65544:VIT65545 VSP65544:VSP65545 WCL65544:WCL65545 WMH65544:WMH65545 WWD65544:WWD65545 C131080:C131081 JR131080:JR131081 TN131080:TN131081 ADJ131080:ADJ131081 ANF131080:ANF131081 AXB131080:AXB131081 BGX131080:BGX131081 BQT131080:BQT131081 CAP131080:CAP131081 CKL131080:CKL131081 CUH131080:CUH131081 DED131080:DED131081 DNZ131080:DNZ131081 DXV131080:DXV131081 EHR131080:EHR131081 ERN131080:ERN131081 FBJ131080:FBJ131081 FLF131080:FLF131081 FVB131080:FVB131081 GEX131080:GEX131081 GOT131080:GOT131081 GYP131080:GYP131081 HIL131080:HIL131081 HSH131080:HSH131081 ICD131080:ICD131081 ILZ131080:ILZ131081 IVV131080:IVV131081 JFR131080:JFR131081 JPN131080:JPN131081 JZJ131080:JZJ131081 KJF131080:KJF131081 KTB131080:KTB131081 LCX131080:LCX131081 LMT131080:LMT131081 LWP131080:LWP131081 MGL131080:MGL131081 MQH131080:MQH131081 NAD131080:NAD131081 NJZ131080:NJZ131081 NTV131080:NTV131081 ODR131080:ODR131081 ONN131080:ONN131081 OXJ131080:OXJ131081 PHF131080:PHF131081 PRB131080:PRB131081 QAX131080:QAX131081 QKT131080:QKT131081 QUP131080:QUP131081 REL131080:REL131081 ROH131080:ROH131081 RYD131080:RYD131081 SHZ131080:SHZ131081 SRV131080:SRV131081 TBR131080:TBR131081 TLN131080:TLN131081 TVJ131080:TVJ131081 UFF131080:UFF131081 UPB131080:UPB131081 UYX131080:UYX131081 VIT131080:VIT131081 VSP131080:VSP131081 WCL131080:WCL131081 WMH131080:WMH131081 WWD131080:WWD131081 C196616:C196617 JR196616:JR196617 TN196616:TN196617 ADJ196616:ADJ196617 ANF196616:ANF196617 AXB196616:AXB196617 BGX196616:BGX196617 BQT196616:BQT196617 CAP196616:CAP196617 CKL196616:CKL196617 CUH196616:CUH196617 DED196616:DED196617 DNZ196616:DNZ196617 DXV196616:DXV196617 EHR196616:EHR196617 ERN196616:ERN196617 FBJ196616:FBJ196617 FLF196616:FLF196617 FVB196616:FVB196617 GEX196616:GEX196617 GOT196616:GOT196617 GYP196616:GYP196617 HIL196616:HIL196617 HSH196616:HSH196617 ICD196616:ICD196617 ILZ196616:ILZ196617 IVV196616:IVV196617 JFR196616:JFR196617 JPN196616:JPN196617 JZJ196616:JZJ196617 KJF196616:KJF196617 KTB196616:KTB196617 LCX196616:LCX196617 LMT196616:LMT196617 LWP196616:LWP196617 MGL196616:MGL196617 MQH196616:MQH196617 NAD196616:NAD196617 NJZ196616:NJZ196617 NTV196616:NTV196617 ODR196616:ODR196617 ONN196616:ONN196617 OXJ196616:OXJ196617 PHF196616:PHF196617 PRB196616:PRB196617 QAX196616:QAX196617 QKT196616:QKT196617 QUP196616:QUP196617 REL196616:REL196617 ROH196616:ROH196617 RYD196616:RYD196617 SHZ196616:SHZ196617 SRV196616:SRV196617 TBR196616:TBR196617 TLN196616:TLN196617 TVJ196616:TVJ196617 UFF196616:UFF196617 UPB196616:UPB196617 UYX196616:UYX196617 VIT196616:VIT196617 VSP196616:VSP196617 WCL196616:WCL196617 WMH196616:WMH196617 WWD196616:WWD196617 C262152:C262153 JR262152:JR262153 TN262152:TN262153 ADJ262152:ADJ262153 ANF262152:ANF262153 AXB262152:AXB262153 BGX262152:BGX262153 BQT262152:BQT262153 CAP262152:CAP262153 CKL262152:CKL262153 CUH262152:CUH262153 DED262152:DED262153 DNZ262152:DNZ262153 DXV262152:DXV262153 EHR262152:EHR262153 ERN262152:ERN262153 FBJ262152:FBJ262153 FLF262152:FLF262153 FVB262152:FVB262153 GEX262152:GEX262153 GOT262152:GOT262153 GYP262152:GYP262153 HIL262152:HIL262153 HSH262152:HSH262153 ICD262152:ICD262153 ILZ262152:ILZ262153 IVV262152:IVV262153 JFR262152:JFR262153 JPN262152:JPN262153 JZJ262152:JZJ262153 KJF262152:KJF262153 KTB262152:KTB262153 LCX262152:LCX262153 LMT262152:LMT262153 LWP262152:LWP262153 MGL262152:MGL262153 MQH262152:MQH262153 NAD262152:NAD262153 NJZ262152:NJZ262153 NTV262152:NTV262153 ODR262152:ODR262153 ONN262152:ONN262153 OXJ262152:OXJ262153 PHF262152:PHF262153 PRB262152:PRB262153 QAX262152:QAX262153 QKT262152:QKT262153 QUP262152:QUP262153 REL262152:REL262153 ROH262152:ROH262153 RYD262152:RYD262153 SHZ262152:SHZ262153 SRV262152:SRV262153 TBR262152:TBR262153 TLN262152:TLN262153 TVJ262152:TVJ262153 UFF262152:UFF262153 UPB262152:UPB262153 UYX262152:UYX262153 VIT262152:VIT262153 VSP262152:VSP262153 WCL262152:WCL262153 WMH262152:WMH262153 WWD262152:WWD262153 C327688:C327689 JR327688:JR327689 TN327688:TN327689 ADJ327688:ADJ327689 ANF327688:ANF327689 AXB327688:AXB327689 BGX327688:BGX327689 BQT327688:BQT327689 CAP327688:CAP327689 CKL327688:CKL327689 CUH327688:CUH327689 DED327688:DED327689 DNZ327688:DNZ327689 DXV327688:DXV327689 EHR327688:EHR327689 ERN327688:ERN327689 FBJ327688:FBJ327689 FLF327688:FLF327689 FVB327688:FVB327689 GEX327688:GEX327689 GOT327688:GOT327689 GYP327688:GYP327689 HIL327688:HIL327689 HSH327688:HSH327689 ICD327688:ICD327689 ILZ327688:ILZ327689 IVV327688:IVV327689 JFR327688:JFR327689 JPN327688:JPN327689 JZJ327688:JZJ327689 KJF327688:KJF327689 KTB327688:KTB327689 LCX327688:LCX327689 LMT327688:LMT327689 LWP327688:LWP327689 MGL327688:MGL327689 MQH327688:MQH327689 NAD327688:NAD327689 NJZ327688:NJZ327689 NTV327688:NTV327689 ODR327688:ODR327689 ONN327688:ONN327689 OXJ327688:OXJ327689 PHF327688:PHF327689 PRB327688:PRB327689 QAX327688:QAX327689 QKT327688:QKT327689 QUP327688:QUP327689 REL327688:REL327689 ROH327688:ROH327689 RYD327688:RYD327689 SHZ327688:SHZ327689 SRV327688:SRV327689 TBR327688:TBR327689 TLN327688:TLN327689 TVJ327688:TVJ327689 UFF327688:UFF327689 UPB327688:UPB327689 UYX327688:UYX327689 VIT327688:VIT327689 VSP327688:VSP327689 WCL327688:WCL327689 WMH327688:WMH327689 WWD327688:WWD327689 C393224:C393225 JR393224:JR393225 TN393224:TN393225 ADJ393224:ADJ393225 ANF393224:ANF393225 AXB393224:AXB393225 BGX393224:BGX393225 BQT393224:BQT393225 CAP393224:CAP393225 CKL393224:CKL393225 CUH393224:CUH393225 DED393224:DED393225 DNZ393224:DNZ393225 DXV393224:DXV393225 EHR393224:EHR393225 ERN393224:ERN393225 FBJ393224:FBJ393225 FLF393224:FLF393225 FVB393224:FVB393225 GEX393224:GEX393225 GOT393224:GOT393225 GYP393224:GYP393225 HIL393224:HIL393225 HSH393224:HSH393225 ICD393224:ICD393225 ILZ393224:ILZ393225 IVV393224:IVV393225 JFR393224:JFR393225 JPN393224:JPN393225 JZJ393224:JZJ393225 KJF393224:KJF393225 KTB393224:KTB393225 LCX393224:LCX393225 LMT393224:LMT393225 LWP393224:LWP393225 MGL393224:MGL393225 MQH393224:MQH393225 NAD393224:NAD393225 NJZ393224:NJZ393225 NTV393224:NTV393225 ODR393224:ODR393225 ONN393224:ONN393225 OXJ393224:OXJ393225 PHF393224:PHF393225 PRB393224:PRB393225 QAX393224:QAX393225 QKT393224:QKT393225 QUP393224:QUP393225 REL393224:REL393225 ROH393224:ROH393225 RYD393224:RYD393225 SHZ393224:SHZ393225 SRV393224:SRV393225 TBR393224:TBR393225 TLN393224:TLN393225 TVJ393224:TVJ393225 UFF393224:UFF393225 UPB393224:UPB393225 UYX393224:UYX393225 VIT393224:VIT393225 VSP393224:VSP393225 WCL393224:WCL393225 WMH393224:WMH393225 WWD393224:WWD393225 C458760:C458761 JR458760:JR458761 TN458760:TN458761 ADJ458760:ADJ458761 ANF458760:ANF458761 AXB458760:AXB458761 BGX458760:BGX458761 BQT458760:BQT458761 CAP458760:CAP458761 CKL458760:CKL458761 CUH458760:CUH458761 DED458760:DED458761 DNZ458760:DNZ458761 DXV458760:DXV458761 EHR458760:EHR458761 ERN458760:ERN458761 FBJ458760:FBJ458761 FLF458760:FLF458761 FVB458760:FVB458761 GEX458760:GEX458761 GOT458760:GOT458761 GYP458760:GYP458761 HIL458760:HIL458761 HSH458760:HSH458761 ICD458760:ICD458761 ILZ458760:ILZ458761 IVV458760:IVV458761 JFR458760:JFR458761 JPN458760:JPN458761 JZJ458760:JZJ458761 KJF458760:KJF458761 KTB458760:KTB458761 LCX458760:LCX458761 LMT458760:LMT458761 LWP458760:LWP458761 MGL458760:MGL458761 MQH458760:MQH458761 NAD458760:NAD458761 NJZ458760:NJZ458761 NTV458760:NTV458761 ODR458760:ODR458761 ONN458760:ONN458761 OXJ458760:OXJ458761 PHF458760:PHF458761 PRB458760:PRB458761 QAX458760:QAX458761 QKT458760:QKT458761 QUP458760:QUP458761 REL458760:REL458761 ROH458760:ROH458761 RYD458760:RYD458761 SHZ458760:SHZ458761 SRV458760:SRV458761 TBR458760:TBR458761 TLN458760:TLN458761 TVJ458760:TVJ458761 UFF458760:UFF458761 UPB458760:UPB458761 UYX458760:UYX458761 VIT458760:VIT458761 VSP458760:VSP458761 WCL458760:WCL458761 WMH458760:WMH458761 WWD458760:WWD458761 C524296:C524297 JR524296:JR524297 TN524296:TN524297 ADJ524296:ADJ524297 ANF524296:ANF524297 AXB524296:AXB524297 BGX524296:BGX524297 BQT524296:BQT524297 CAP524296:CAP524297 CKL524296:CKL524297 CUH524296:CUH524297 DED524296:DED524297 DNZ524296:DNZ524297 DXV524296:DXV524297 EHR524296:EHR524297 ERN524296:ERN524297 FBJ524296:FBJ524297 FLF524296:FLF524297 FVB524296:FVB524297 GEX524296:GEX524297 GOT524296:GOT524297 GYP524296:GYP524297 HIL524296:HIL524297 HSH524296:HSH524297 ICD524296:ICD524297 ILZ524296:ILZ524297 IVV524296:IVV524297 JFR524296:JFR524297 JPN524296:JPN524297 JZJ524296:JZJ524297 KJF524296:KJF524297 KTB524296:KTB524297 LCX524296:LCX524297 LMT524296:LMT524297 LWP524296:LWP524297 MGL524296:MGL524297 MQH524296:MQH524297 NAD524296:NAD524297 NJZ524296:NJZ524297 NTV524296:NTV524297 ODR524296:ODR524297 ONN524296:ONN524297 OXJ524296:OXJ524297 PHF524296:PHF524297 PRB524296:PRB524297 QAX524296:QAX524297 QKT524296:QKT524297 QUP524296:QUP524297 REL524296:REL524297 ROH524296:ROH524297 RYD524296:RYD524297 SHZ524296:SHZ524297 SRV524296:SRV524297 TBR524296:TBR524297 TLN524296:TLN524297 TVJ524296:TVJ524297 UFF524296:UFF524297 UPB524296:UPB524297 UYX524296:UYX524297 VIT524296:VIT524297 VSP524296:VSP524297 WCL524296:WCL524297 WMH524296:WMH524297 WWD524296:WWD524297 C589832:C589833 JR589832:JR589833 TN589832:TN589833 ADJ589832:ADJ589833 ANF589832:ANF589833 AXB589832:AXB589833 BGX589832:BGX589833 BQT589832:BQT589833 CAP589832:CAP589833 CKL589832:CKL589833 CUH589832:CUH589833 DED589832:DED589833 DNZ589832:DNZ589833 DXV589832:DXV589833 EHR589832:EHR589833 ERN589832:ERN589833 FBJ589832:FBJ589833 FLF589832:FLF589833 FVB589832:FVB589833 GEX589832:GEX589833 GOT589832:GOT589833 GYP589832:GYP589833 HIL589832:HIL589833 HSH589832:HSH589833 ICD589832:ICD589833 ILZ589832:ILZ589833 IVV589832:IVV589833 JFR589832:JFR589833 JPN589832:JPN589833 JZJ589832:JZJ589833 KJF589832:KJF589833 KTB589832:KTB589833 LCX589832:LCX589833 LMT589832:LMT589833 LWP589832:LWP589833 MGL589832:MGL589833 MQH589832:MQH589833 NAD589832:NAD589833 NJZ589832:NJZ589833 NTV589832:NTV589833 ODR589832:ODR589833 ONN589832:ONN589833 OXJ589832:OXJ589833 PHF589832:PHF589833 PRB589832:PRB589833 QAX589832:QAX589833 QKT589832:QKT589833 QUP589832:QUP589833 REL589832:REL589833 ROH589832:ROH589833 RYD589832:RYD589833 SHZ589832:SHZ589833 SRV589832:SRV589833 TBR589832:TBR589833 TLN589832:TLN589833 TVJ589832:TVJ589833 UFF589832:UFF589833 UPB589832:UPB589833 UYX589832:UYX589833 VIT589832:VIT589833 VSP589832:VSP589833 WCL589832:WCL589833 WMH589832:WMH589833 WWD589832:WWD589833 C655368:C655369 JR655368:JR655369 TN655368:TN655369 ADJ655368:ADJ655369 ANF655368:ANF655369 AXB655368:AXB655369 BGX655368:BGX655369 BQT655368:BQT655369 CAP655368:CAP655369 CKL655368:CKL655369 CUH655368:CUH655369 DED655368:DED655369 DNZ655368:DNZ655369 DXV655368:DXV655369 EHR655368:EHR655369 ERN655368:ERN655369 FBJ655368:FBJ655369 FLF655368:FLF655369 FVB655368:FVB655369 GEX655368:GEX655369 GOT655368:GOT655369 GYP655368:GYP655369 HIL655368:HIL655369 HSH655368:HSH655369 ICD655368:ICD655369 ILZ655368:ILZ655369 IVV655368:IVV655369 JFR655368:JFR655369 JPN655368:JPN655369 JZJ655368:JZJ655369 KJF655368:KJF655369 KTB655368:KTB655369 LCX655368:LCX655369 LMT655368:LMT655369 LWP655368:LWP655369 MGL655368:MGL655369 MQH655368:MQH655369 NAD655368:NAD655369 NJZ655368:NJZ655369 NTV655368:NTV655369 ODR655368:ODR655369 ONN655368:ONN655369 OXJ655368:OXJ655369 PHF655368:PHF655369 PRB655368:PRB655369 QAX655368:QAX655369 QKT655368:QKT655369 QUP655368:QUP655369 REL655368:REL655369 ROH655368:ROH655369 RYD655368:RYD655369 SHZ655368:SHZ655369 SRV655368:SRV655369 TBR655368:TBR655369 TLN655368:TLN655369 TVJ655368:TVJ655369 UFF655368:UFF655369 UPB655368:UPB655369 UYX655368:UYX655369 VIT655368:VIT655369 VSP655368:VSP655369 WCL655368:WCL655369 WMH655368:WMH655369 WWD655368:WWD655369 C720904:C720905 JR720904:JR720905 TN720904:TN720905 ADJ720904:ADJ720905 ANF720904:ANF720905 AXB720904:AXB720905 BGX720904:BGX720905 BQT720904:BQT720905 CAP720904:CAP720905 CKL720904:CKL720905 CUH720904:CUH720905 DED720904:DED720905 DNZ720904:DNZ720905 DXV720904:DXV720905 EHR720904:EHR720905 ERN720904:ERN720905 FBJ720904:FBJ720905 FLF720904:FLF720905 FVB720904:FVB720905 GEX720904:GEX720905 GOT720904:GOT720905 GYP720904:GYP720905 HIL720904:HIL720905 HSH720904:HSH720905 ICD720904:ICD720905 ILZ720904:ILZ720905 IVV720904:IVV720905 JFR720904:JFR720905 JPN720904:JPN720905 JZJ720904:JZJ720905 KJF720904:KJF720905 KTB720904:KTB720905 LCX720904:LCX720905 LMT720904:LMT720905 LWP720904:LWP720905 MGL720904:MGL720905 MQH720904:MQH720905 NAD720904:NAD720905 NJZ720904:NJZ720905 NTV720904:NTV720905 ODR720904:ODR720905 ONN720904:ONN720905 OXJ720904:OXJ720905 PHF720904:PHF720905 PRB720904:PRB720905 QAX720904:QAX720905 QKT720904:QKT720905 QUP720904:QUP720905 REL720904:REL720905 ROH720904:ROH720905 RYD720904:RYD720905 SHZ720904:SHZ720905 SRV720904:SRV720905 TBR720904:TBR720905 TLN720904:TLN720905 TVJ720904:TVJ720905 UFF720904:UFF720905 UPB720904:UPB720905 UYX720904:UYX720905 VIT720904:VIT720905 VSP720904:VSP720905 WCL720904:WCL720905 WMH720904:WMH720905 WWD720904:WWD720905 C786440:C786441 JR786440:JR786441 TN786440:TN786441 ADJ786440:ADJ786441 ANF786440:ANF786441 AXB786440:AXB786441 BGX786440:BGX786441 BQT786440:BQT786441 CAP786440:CAP786441 CKL786440:CKL786441 CUH786440:CUH786441 DED786440:DED786441 DNZ786440:DNZ786441 DXV786440:DXV786441 EHR786440:EHR786441 ERN786440:ERN786441 FBJ786440:FBJ786441 FLF786440:FLF786441 FVB786440:FVB786441 GEX786440:GEX786441 GOT786440:GOT786441 GYP786440:GYP786441 HIL786440:HIL786441 HSH786440:HSH786441 ICD786440:ICD786441 ILZ786440:ILZ786441 IVV786440:IVV786441 JFR786440:JFR786441 JPN786440:JPN786441 JZJ786440:JZJ786441 KJF786440:KJF786441 KTB786440:KTB786441 LCX786440:LCX786441 LMT786440:LMT786441 LWP786440:LWP786441 MGL786440:MGL786441 MQH786440:MQH786441 NAD786440:NAD786441 NJZ786440:NJZ786441 NTV786440:NTV786441 ODR786440:ODR786441 ONN786440:ONN786441 OXJ786440:OXJ786441 PHF786440:PHF786441 PRB786440:PRB786441 QAX786440:QAX786441 QKT786440:QKT786441 QUP786440:QUP786441 REL786440:REL786441 ROH786440:ROH786441 RYD786440:RYD786441 SHZ786440:SHZ786441 SRV786440:SRV786441 TBR786440:TBR786441 TLN786440:TLN786441 TVJ786440:TVJ786441 UFF786440:UFF786441 UPB786440:UPB786441 UYX786440:UYX786441 VIT786440:VIT786441 VSP786440:VSP786441 WCL786440:WCL786441 WMH786440:WMH786441 WWD786440:WWD786441 C851976:C851977 JR851976:JR851977 TN851976:TN851977 ADJ851976:ADJ851977 ANF851976:ANF851977 AXB851976:AXB851977 BGX851976:BGX851977 BQT851976:BQT851977 CAP851976:CAP851977 CKL851976:CKL851977 CUH851976:CUH851977 DED851976:DED851977 DNZ851976:DNZ851977 DXV851976:DXV851977 EHR851976:EHR851977 ERN851976:ERN851977 FBJ851976:FBJ851977 FLF851976:FLF851977 FVB851976:FVB851977 GEX851976:GEX851977 GOT851976:GOT851977 GYP851976:GYP851977 HIL851976:HIL851977 HSH851976:HSH851977 ICD851976:ICD851977 ILZ851976:ILZ851977 IVV851976:IVV851977 JFR851976:JFR851977 JPN851976:JPN851977 JZJ851976:JZJ851977 KJF851976:KJF851977 KTB851976:KTB851977 LCX851976:LCX851977 LMT851976:LMT851977 LWP851976:LWP851977 MGL851976:MGL851977 MQH851976:MQH851977 NAD851976:NAD851977 NJZ851976:NJZ851977 NTV851976:NTV851977 ODR851976:ODR851977 ONN851976:ONN851977 OXJ851976:OXJ851977 PHF851976:PHF851977 PRB851976:PRB851977 QAX851976:QAX851977 QKT851976:QKT851977 QUP851976:QUP851977 REL851976:REL851977 ROH851976:ROH851977 RYD851976:RYD851977 SHZ851976:SHZ851977 SRV851976:SRV851977 TBR851976:TBR851977 TLN851976:TLN851977 TVJ851976:TVJ851977 UFF851976:UFF851977 UPB851976:UPB851977 UYX851976:UYX851977 VIT851976:VIT851977 VSP851976:VSP851977 WCL851976:WCL851977 WMH851976:WMH851977 WWD851976:WWD851977 C917512:C917513 JR917512:JR917513 TN917512:TN917513 ADJ917512:ADJ917513 ANF917512:ANF917513 AXB917512:AXB917513 BGX917512:BGX917513 BQT917512:BQT917513 CAP917512:CAP917513 CKL917512:CKL917513 CUH917512:CUH917513 DED917512:DED917513 DNZ917512:DNZ917513 DXV917512:DXV917513 EHR917512:EHR917513 ERN917512:ERN917513 FBJ917512:FBJ917513 FLF917512:FLF917513 FVB917512:FVB917513 GEX917512:GEX917513 GOT917512:GOT917513 GYP917512:GYP917513 HIL917512:HIL917513 HSH917512:HSH917513 ICD917512:ICD917513 ILZ917512:ILZ917513 IVV917512:IVV917513 JFR917512:JFR917513 JPN917512:JPN917513 JZJ917512:JZJ917513 KJF917512:KJF917513 KTB917512:KTB917513 LCX917512:LCX917513 LMT917512:LMT917513 LWP917512:LWP917513 MGL917512:MGL917513 MQH917512:MQH917513 NAD917512:NAD917513 NJZ917512:NJZ917513 NTV917512:NTV917513 ODR917512:ODR917513 ONN917512:ONN917513 OXJ917512:OXJ917513 PHF917512:PHF917513 PRB917512:PRB917513 QAX917512:QAX917513 QKT917512:QKT917513 QUP917512:QUP917513 REL917512:REL917513 ROH917512:ROH917513 RYD917512:RYD917513 SHZ917512:SHZ917513 SRV917512:SRV917513 TBR917512:TBR917513 TLN917512:TLN917513 TVJ917512:TVJ917513 UFF917512:UFF917513 UPB917512:UPB917513 UYX917512:UYX917513 VIT917512:VIT917513 VSP917512:VSP917513 WCL917512:WCL917513 WMH917512:WMH917513 WWD917512:WWD917513 C983048:C983049 JR983048:JR983049 TN983048:TN983049 ADJ983048:ADJ983049 ANF983048:ANF983049 AXB983048:AXB983049 BGX983048:BGX983049 BQT983048:BQT983049 CAP983048:CAP983049 CKL983048:CKL983049 CUH983048:CUH983049 DED983048:DED983049 DNZ983048:DNZ983049 DXV983048:DXV983049 EHR983048:EHR983049 ERN983048:ERN983049 FBJ983048:FBJ983049 FLF983048:FLF983049 FVB983048:FVB983049 GEX983048:GEX983049 GOT983048:GOT983049 GYP983048:GYP983049 HIL983048:HIL983049 HSH983048:HSH983049 ICD983048:ICD983049 ILZ983048:ILZ983049 IVV983048:IVV983049 JFR983048:JFR983049 JPN983048:JPN983049 JZJ983048:JZJ983049 KJF983048:KJF983049 KTB983048:KTB983049 LCX983048:LCX983049 LMT983048:LMT983049 LWP983048:LWP983049 MGL983048:MGL983049 MQH983048:MQH983049 NAD983048:NAD983049 NJZ983048:NJZ983049 NTV983048:NTV983049 ODR983048:ODR983049 ONN983048:ONN983049 OXJ983048:OXJ983049 PHF983048:PHF983049 PRB983048:PRB983049 QAX983048:QAX983049 QKT983048:QKT983049 QUP983048:QUP983049 REL983048:REL983049 ROH983048:ROH983049 RYD983048:RYD983049 SHZ983048:SHZ983049 SRV983048:SRV983049 TBR983048:TBR983049 TLN983048:TLN983049 TVJ983048:TVJ983049 UFF983048:UFF983049 UPB983048:UPB983049 UYX983048:UYX983049 VIT983048:VIT983049 VSP983048:VSP983049 WCL983048:WCL983049 WMH983048:WMH983049 WWD983048:WWD983049"/>
  </dataValidations>
  <pageMargins left="0.17" right="0.2" top="0.74803149606299202" bottom="0.74803149606299202" header="0.31496062992126" footer="0.31496062992126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workbookViewId="0">
      <selection activeCell="D20" sqref="D20"/>
    </sheetView>
  </sheetViews>
  <sheetFormatPr defaultRowHeight="15.75" x14ac:dyDescent="0.25"/>
  <cols>
    <col min="1" max="1" width="37.42578125" style="262" customWidth="1"/>
    <col min="2" max="2" width="13" style="262" customWidth="1"/>
    <col min="3" max="3" width="14.85546875" style="262" customWidth="1"/>
    <col min="4" max="4" width="19.42578125" style="262" customWidth="1"/>
    <col min="5" max="5" width="12.42578125" style="262" customWidth="1"/>
    <col min="6" max="6" width="11.85546875" style="262" customWidth="1"/>
    <col min="7" max="7" width="16.42578125" style="262" customWidth="1"/>
    <col min="8" max="8" width="23.5703125" style="262" customWidth="1"/>
    <col min="9" max="9" width="30.28515625" style="261" customWidth="1"/>
    <col min="10" max="258" width="9.140625" style="262"/>
    <col min="259" max="259" width="42.28515625" style="262" customWidth="1"/>
    <col min="260" max="260" width="19.28515625" style="262" customWidth="1"/>
    <col min="261" max="261" width="14.85546875" style="262" customWidth="1"/>
    <col min="262" max="262" width="23.140625" style="262" customWidth="1"/>
    <col min="263" max="263" width="16.42578125" style="262" customWidth="1"/>
    <col min="264" max="264" width="31" style="262" customWidth="1"/>
    <col min="265" max="265" width="30.28515625" style="262" customWidth="1"/>
    <col min="266" max="514" width="9.140625" style="262"/>
    <col min="515" max="515" width="42.28515625" style="262" customWidth="1"/>
    <col min="516" max="516" width="19.28515625" style="262" customWidth="1"/>
    <col min="517" max="517" width="14.85546875" style="262" customWidth="1"/>
    <col min="518" max="518" width="23.140625" style="262" customWidth="1"/>
    <col min="519" max="519" width="16.42578125" style="262" customWidth="1"/>
    <col min="520" max="520" width="31" style="262" customWidth="1"/>
    <col min="521" max="521" width="30.28515625" style="262" customWidth="1"/>
    <col min="522" max="770" width="9.140625" style="262"/>
    <col min="771" max="771" width="42.28515625" style="262" customWidth="1"/>
    <col min="772" max="772" width="19.28515625" style="262" customWidth="1"/>
    <col min="773" max="773" width="14.85546875" style="262" customWidth="1"/>
    <col min="774" max="774" width="23.140625" style="262" customWidth="1"/>
    <col min="775" max="775" width="16.42578125" style="262" customWidth="1"/>
    <col min="776" max="776" width="31" style="262" customWidth="1"/>
    <col min="777" max="777" width="30.28515625" style="262" customWidth="1"/>
    <col min="778" max="1026" width="9.140625" style="262"/>
    <col min="1027" max="1027" width="42.28515625" style="262" customWidth="1"/>
    <col min="1028" max="1028" width="19.28515625" style="262" customWidth="1"/>
    <col min="1029" max="1029" width="14.85546875" style="262" customWidth="1"/>
    <col min="1030" max="1030" width="23.140625" style="262" customWidth="1"/>
    <col min="1031" max="1031" width="16.42578125" style="262" customWidth="1"/>
    <col min="1032" max="1032" width="31" style="262" customWidth="1"/>
    <col min="1033" max="1033" width="30.28515625" style="262" customWidth="1"/>
    <col min="1034" max="1282" width="9.140625" style="262"/>
    <col min="1283" max="1283" width="42.28515625" style="262" customWidth="1"/>
    <col min="1284" max="1284" width="19.28515625" style="262" customWidth="1"/>
    <col min="1285" max="1285" width="14.85546875" style="262" customWidth="1"/>
    <col min="1286" max="1286" width="23.140625" style="262" customWidth="1"/>
    <col min="1287" max="1287" width="16.42578125" style="262" customWidth="1"/>
    <col min="1288" max="1288" width="31" style="262" customWidth="1"/>
    <col min="1289" max="1289" width="30.28515625" style="262" customWidth="1"/>
    <col min="1290" max="1538" width="9.140625" style="262"/>
    <col min="1539" max="1539" width="42.28515625" style="262" customWidth="1"/>
    <col min="1540" max="1540" width="19.28515625" style="262" customWidth="1"/>
    <col min="1541" max="1541" width="14.85546875" style="262" customWidth="1"/>
    <col min="1542" max="1542" width="23.140625" style="262" customWidth="1"/>
    <col min="1543" max="1543" width="16.42578125" style="262" customWidth="1"/>
    <col min="1544" max="1544" width="31" style="262" customWidth="1"/>
    <col min="1545" max="1545" width="30.28515625" style="262" customWidth="1"/>
    <col min="1546" max="1794" width="9.140625" style="262"/>
    <col min="1795" max="1795" width="42.28515625" style="262" customWidth="1"/>
    <col min="1796" max="1796" width="19.28515625" style="262" customWidth="1"/>
    <col min="1797" max="1797" width="14.85546875" style="262" customWidth="1"/>
    <col min="1798" max="1798" width="23.140625" style="262" customWidth="1"/>
    <col min="1799" max="1799" width="16.42578125" style="262" customWidth="1"/>
    <col min="1800" max="1800" width="31" style="262" customWidth="1"/>
    <col min="1801" max="1801" width="30.28515625" style="262" customWidth="1"/>
    <col min="1802" max="2050" width="9.140625" style="262"/>
    <col min="2051" max="2051" width="42.28515625" style="262" customWidth="1"/>
    <col min="2052" max="2052" width="19.28515625" style="262" customWidth="1"/>
    <col min="2053" max="2053" width="14.85546875" style="262" customWidth="1"/>
    <col min="2054" max="2054" width="23.140625" style="262" customWidth="1"/>
    <col min="2055" max="2055" width="16.42578125" style="262" customWidth="1"/>
    <col min="2056" max="2056" width="31" style="262" customWidth="1"/>
    <col min="2057" max="2057" width="30.28515625" style="262" customWidth="1"/>
    <col min="2058" max="2306" width="9.140625" style="262"/>
    <col min="2307" max="2307" width="42.28515625" style="262" customWidth="1"/>
    <col min="2308" max="2308" width="19.28515625" style="262" customWidth="1"/>
    <col min="2309" max="2309" width="14.85546875" style="262" customWidth="1"/>
    <col min="2310" max="2310" width="23.140625" style="262" customWidth="1"/>
    <col min="2311" max="2311" width="16.42578125" style="262" customWidth="1"/>
    <col min="2312" max="2312" width="31" style="262" customWidth="1"/>
    <col min="2313" max="2313" width="30.28515625" style="262" customWidth="1"/>
    <col min="2314" max="2562" width="9.140625" style="262"/>
    <col min="2563" max="2563" width="42.28515625" style="262" customWidth="1"/>
    <col min="2564" max="2564" width="19.28515625" style="262" customWidth="1"/>
    <col min="2565" max="2565" width="14.85546875" style="262" customWidth="1"/>
    <col min="2566" max="2566" width="23.140625" style="262" customWidth="1"/>
    <col min="2567" max="2567" width="16.42578125" style="262" customWidth="1"/>
    <col min="2568" max="2568" width="31" style="262" customWidth="1"/>
    <col min="2569" max="2569" width="30.28515625" style="262" customWidth="1"/>
    <col min="2570" max="2818" width="9.140625" style="262"/>
    <col min="2819" max="2819" width="42.28515625" style="262" customWidth="1"/>
    <col min="2820" max="2820" width="19.28515625" style="262" customWidth="1"/>
    <col min="2821" max="2821" width="14.85546875" style="262" customWidth="1"/>
    <col min="2822" max="2822" width="23.140625" style="262" customWidth="1"/>
    <col min="2823" max="2823" width="16.42578125" style="262" customWidth="1"/>
    <col min="2824" max="2824" width="31" style="262" customWidth="1"/>
    <col min="2825" max="2825" width="30.28515625" style="262" customWidth="1"/>
    <col min="2826" max="3074" width="9.140625" style="262"/>
    <col min="3075" max="3075" width="42.28515625" style="262" customWidth="1"/>
    <col min="3076" max="3076" width="19.28515625" style="262" customWidth="1"/>
    <col min="3077" max="3077" width="14.85546875" style="262" customWidth="1"/>
    <col min="3078" max="3078" width="23.140625" style="262" customWidth="1"/>
    <col min="3079" max="3079" width="16.42578125" style="262" customWidth="1"/>
    <col min="3080" max="3080" width="31" style="262" customWidth="1"/>
    <col min="3081" max="3081" width="30.28515625" style="262" customWidth="1"/>
    <col min="3082" max="3330" width="9.140625" style="262"/>
    <col min="3331" max="3331" width="42.28515625" style="262" customWidth="1"/>
    <col min="3332" max="3332" width="19.28515625" style="262" customWidth="1"/>
    <col min="3333" max="3333" width="14.85546875" style="262" customWidth="1"/>
    <col min="3334" max="3334" width="23.140625" style="262" customWidth="1"/>
    <col min="3335" max="3335" width="16.42578125" style="262" customWidth="1"/>
    <col min="3336" max="3336" width="31" style="262" customWidth="1"/>
    <col min="3337" max="3337" width="30.28515625" style="262" customWidth="1"/>
    <col min="3338" max="3586" width="9.140625" style="262"/>
    <col min="3587" max="3587" width="42.28515625" style="262" customWidth="1"/>
    <col min="3588" max="3588" width="19.28515625" style="262" customWidth="1"/>
    <col min="3589" max="3589" width="14.85546875" style="262" customWidth="1"/>
    <col min="3590" max="3590" width="23.140625" style="262" customWidth="1"/>
    <col min="3591" max="3591" width="16.42578125" style="262" customWidth="1"/>
    <col min="3592" max="3592" width="31" style="262" customWidth="1"/>
    <col min="3593" max="3593" width="30.28515625" style="262" customWidth="1"/>
    <col min="3594" max="3842" width="9.140625" style="262"/>
    <col min="3843" max="3843" width="42.28515625" style="262" customWidth="1"/>
    <col min="3844" max="3844" width="19.28515625" style="262" customWidth="1"/>
    <col min="3845" max="3845" width="14.85546875" style="262" customWidth="1"/>
    <col min="3846" max="3846" width="23.140625" style="262" customWidth="1"/>
    <col min="3847" max="3847" width="16.42578125" style="262" customWidth="1"/>
    <col min="3848" max="3848" width="31" style="262" customWidth="1"/>
    <col min="3849" max="3849" width="30.28515625" style="262" customWidth="1"/>
    <col min="3850" max="4098" width="9.140625" style="262"/>
    <col min="4099" max="4099" width="42.28515625" style="262" customWidth="1"/>
    <col min="4100" max="4100" width="19.28515625" style="262" customWidth="1"/>
    <col min="4101" max="4101" width="14.85546875" style="262" customWidth="1"/>
    <col min="4102" max="4102" width="23.140625" style="262" customWidth="1"/>
    <col min="4103" max="4103" width="16.42578125" style="262" customWidth="1"/>
    <col min="4104" max="4104" width="31" style="262" customWidth="1"/>
    <col min="4105" max="4105" width="30.28515625" style="262" customWidth="1"/>
    <col min="4106" max="4354" width="9.140625" style="262"/>
    <col min="4355" max="4355" width="42.28515625" style="262" customWidth="1"/>
    <col min="4356" max="4356" width="19.28515625" style="262" customWidth="1"/>
    <col min="4357" max="4357" width="14.85546875" style="262" customWidth="1"/>
    <col min="4358" max="4358" width="23.140625" style="262" customWidth="1"/>
    <col min="4359" max="4359" width="16.42578125" style="262" customWidth="1"/>
    <col min="4360" max="4360" width="31" style="262" customWidth="1"/>
    <col min="4361" max="4361" width="30.28515625" style="262" customWidth="1"/>
    <col min="4362" max="4610" width="9.140625" style="262"/>
    <col min="4611" max="4611" width="42.28515625" style="262" customWidth="1"/>
    <col min="4612" max="4612" width="19.28515625" style="262" customWidth="1"/>
    <col min="4613" max="4613" width="14.85546875" style="262" customWidth="1"/>
    <col min="4614" max="4614" width="23.140625" style="262" customWidth="1"/>
    <col min="4615" max="4615" width="16.42578125" style="262" customWidth="1"/>
    <col min="4616" max="4616" width="31" style="262" customWidth="1"/>
    <col min="4617" max="4617" width="30.28515625" style="262" customWidth="1"/>
    <col min="4618" max="4866" width="9.140625" style="262"/>
    <col min="4867" max="4867" width="42.28515625" style="262" customWidth="1"/>
    <col min="4868" max="4868" width="19.28515625" style="262" customWidth="1"/>
    <col min="4869" max="4869" width="14.85546875" style="262" customWidth="1"/>
    <col min="4870" max="4870" width="23.140625" style="262" customWidth="1"/>
    <col min="4871" max="4871" width="16.42578125" style="262" customWidth="1"/>
    <col min="4872" max="4872" width="31" style="262" customWidth="1"/>
    <col min="4873" max="4873" width="30.28515625" style="262" customWidth="1"/>
    <col min="4874" max="5122" width="9.140625" style="262"/>
    <col min="5123" max="5123" width="42.28515625" style="262" customWidth="1"/>
    <col min="5124" max="5124" width="19.28515625" style="262" customWidth="1"/>
    <col min="5125" max="5125" width="14.85546875" style="262" customWidth="1"/>
    <col min="5126" max="5126" width="23.140625" style="262" customWidth="1"/>
    <col min="5127" max="5127" width="16.42578125" style="262" customWidth="1"/>
    <col min="5128" max="5128" width="31" style="262" customWidth="1"/>
    <col min="5129" max="5129" width="30.28515625" style="262" customWidth="1"/>
    <col min="5130" max="5378" width="9.140625" style="262"/>
    <col min="5379" max="5379" width="42.28515625" style="262" customWidth="1"/>
    <col min="5380" max="5380" width="19.28515625" style="262" customWidth="1"/>
    <col min="5381" max="5381" width="14.85546875" style="262" customWidth="1"/>
    <col min="5382" max="5382" width="23.140625" style="262" customWidth="1"/>
    <col min="5383" max="5383" width="16.42578125" style="262" customWidth="1"/>
    <col min="5384" max="5384" width="31" style="262" customWidth="1"/>
    <col min="5385" max="5385" width="30.28515625" style="262" customWidth="1"/>
    <col min="5386" max="5634" width="9.140625" style="262"/>
    <col min="5635" max="5635" width="42.28515625" style="262" customWidth="1"/>
    <col min="5636" max="5636" width="19.28515625" style="262" customWidth="1"/>
    <col min="5637" max="5637" width="14.85546875" style="262" customWidth="1"/>
    <col min="5638" max="5638" width="23.140625" style="262" customWidth="1"/>
    <col min="5639" max="5639" width="16.42578125" style="262" customWidth="1"/>
    <col min="5640" max="5640" width="31" style="262" customWidth="1"/>
    <col min="5641" max="5641" width="30.28515625" style="262" customWidth="1"/>
    <col min="5642" max="5890" width="9.140625" style="262"/>
    <col min="5891" max="5891" width="42.28515625" style="262" customWidth="1"/>
    <col min="5892" max="5892" width="19.28515625" style="262" customWidth="1"/>
    <col min="5893" max="5893" width="14.85546875" style="262" customWidth="1"/>
    <col min="5894" max="5894" width="23.140625" style="262" customWidth="1"/>
    <col min="5895" max="5895" width="16.42578125" style="262" customWidth="1"/>
    <col min="5896" max="5896" width="31" style="262" customWidth="1"/>
    <col min="5897" max="5897" width="30.28515625" style="262" customWidth="1"/>
    <col min="5898" max="6146" width="9.140625" style="262"/>
    <col min="6147" max="6147" width="42.28515625" style="262" customWidth="1"/>
    <col min="6148" max="6148" width="19.28515625" style="262" customWidth="1"/>
    <col min="6149" max="6149" width="14.85546875" style="262" customWidth="1"/>
    <col min="6150" max="6150" width="23.140625" style="262" customWidth="1"/>
    <col min="6151" max="6151" width="16.42578125" style="262" customWidth="1"/>
    <col min="6152" max="6152" width="31" style="262" customWidth="1"/>
    <col min="6153" max="6153" width="30.28515625" style="262" customWidth="1"/>
    <col min="6154" max="6402" width="9.140625" style="262"/>
    <col min="6403" max="6403" width="42.28515625" style="262" customWidth="1"/>
    <col min="6404" max="6404" width="19.28515625" style="262" customWidth="1"/>
    <col min="6405" max="6405" width="14.85546875" style="262" customWidth="1"/>
    <col min="6406" max="6406" width="23.140625" style="262" customWidth="1"/>
    <col min="6407" max="6407" width="16.42578125" style="262" customWidth="1"/>
    <col min="6408" max="6408" width="31" style="262" customWidth="1"/>
    <col min="6409" max="6409" width="30.28515625" style="262" customWidth="1"/>
    <col min="6410" max="6658" width="9.140625" style="262"/>
    <col min="6659" max="6659" width="42.28515625" style="262" customWidth="1"/>
    <col min="6660" max="6660" width="19.28515625" style="262" customWidth="1"/>
    <col min="6661" max="6661" width="14.85546875" style="262" customWidth="1"/>
    <col min="6662" max="6662" width="23.140625" style="262" customWidth="1"/>
    <col min="6663" max="6663" width="16.42578125" style="262" customWidth="1"/>
    <col min="6664" max="6664" width="31" style="262" customWidth="1"/>
    <col min="6665" max="6665" width="30.28515625" style="262" customWidth="1"/>
    <col min="6666" max="6914" width="9.140625" style="262"/>
    <col min="6915" max="6915" width="42.28515625" style="262" customWidth="1"/>
    <col min="6916" max="6916" width="19.28515625" style="262" customWidth="1"/>
    <col min="6917" max="6917" width="14.85546875" style="262" customWidth="1"/>
    <col min="6918" max="6918" width="23.140625" style="262" customWidth="1"/>
    <col min="6919" max="6919" width="16.42578125" style="262" customWidth="1"/>
    <col min="6920" max="6920" width="31" style="262" customWidth="1"/>
    <col min="6921" max="6921" width="30.28515625" style="262" customWidth="1"/>
    <col min="6922" max="7170" width="9.140625" style="262"/>
    <col min="7171" max="7171" width="42.28515625" style="262" customWidth="1"/>
    <col min="7172" max="7172" width="19.28515625" style="262" customWidth="1"/>
    <col min="7173" max="7173" width="14.85546875" style="262" customWidth="1"/>
    <col min="7174" max="7174" width="23.140625" style="262" customWidth="1"/>
    <col min="7175" max="7175" width="16.42578125" style="262" customWidth="1"/>
    <col min="7176" max="7176" width="31" style="262" customWidth="1"/>
    <col min="7177" max="7177" width="30.28515625" style="262" customWidth="1"/>
    <col min="7178" max="7426" width="9.140625" style="262"/>
    <col min="7427" max="7427" width="42.28515625" style="262" customWidth="1"/>
    <col min="7428" max="7428" width="19.28515625" style="262" customWidth="1"/>
    <col min="7429" max="7429" width="14.85546875" style="262" customWidth="1"/>
    <col min="7430" max="7430" width="23.140625" style="262" customWidth="1"/>
    <col min="7431" max="7431" width="16.42578125" style="262" customWidth="1"/>
    <col min="7432" max="7432" width="31" style="262" customWidth="1"/>
    <col min="7433" max="7433" width="30.28515625" style="262" customWidth="1"/>
    <col min="7434" max="7682" width="9.140625" style="262"/>
    <col min="7683" max="7683" width="42.28515625" style="262" customWidth="1"/>
    <col min="7684" max="7684" width="19.28515625" style="262" customWidth="1"/>
    <col min="7685" max="7685" width="14.85546875" style="262" customWidth="1"/>
    <col min="7686" max="7686" width="23.140625" style="262" customWidth="1"/>
    <col min="7687" max="7687" width="16.42578125" style="262" customWidth="1"/>
    <col min="7688" max="7688" width="31" style="262" customWidth="1"/>
    <col min="7689" max="7689" width="30.28515625" style="262" customWidth="1"/>
    <col min="7690" max="7938" width="9.140625" style="262"/>
    <col min="7939" max="7939" width="42.28515625" style="262" customWidth="1"/>
    <col min="7940" max="7940" width="19.28515625" style="262" customWidth="1"/>
    <col min="7941" max="7941" width="14.85546875" style="262" customWidth="1"/>
    <col min="7942" max="7942" width="23.140625" style="262" customWidth="1"/>
    <col min="7943" max="7943" width="16.42578125" style="262" customWidth="1"/>
    <col min="7944" max="7944" width="31" style="262" customWidth="1"/>
    <col min="7945" max="7945" width="30.28515625" style="262" customWidth="1"/>
    <col min="7946" max="8194" width="9.140625" style="262"/>
    <col min="8195" max="8195" width="42.28515625" style="262" customWidth="1"/>
    <col min="8196" max="8196" width="19.28515625" style="262" customWidth="1"/>
    <col min="8197" max="8197" width="14.85546875" style="262" customWidth="1"/>
    <col min="8198" max="8198" width="23.140625" style="262" customWidth="1"/>
    <col min="8199" max="8199" width="16.42578125" style="262" customWidth="1"/>
    <col min="8200" max="8200" width="31" style="262" customWidth="1"/>
    <col min="8201" max="8201" width="30.28515625" style="262" customWidth="1"/>
    <col min="8202" max="8450" width="9.140625" style="262"/>
    <col min="8451" max="8451" width="42.28515625" style="262" customWidth="1"/>
    <col min="8452" max="8452" width="19.28515625" style="262" customWidth="1"/>
    <col min="8453" max="8453" width="14.85546875" style="262" customWidth="1"/>
    <col min="8454" max="8454" width="23.140625" style="262" customWidth="1"/>
    <col min="8455" max="8455" width="16.42578125" style="262" customWidth="1"/>
    <col min="8456" max="8456" width="31" style="262" customWidth="1"/>
    <col min="8457" max="8457" width="30.28515625" style="262" customWidth="1"/>
    <col min="8458" max="8706" width="9.140625" style="262"/>
    <col min="8707" max="8707" width="42.28515625" style="262" customWidth="1"/>
    <col min="8708" max="8708" width="19.28515625" style="262" customWidth="1"/>
    <col min="8709" max="8709" width="14.85546875" style="262" customWidth="1"/>
    <col min="8710" max="8710" width="23.140625" style="262" customWidth="1"/>
    <col min="8711" max="8711" width="16.42578125" style="262" customWidth="1"/>
    <col min="8712" max="8712" width="31" style="262" customWidth="1"/>
    <col min="8713" max="8713" width="30.28515625" style="262" customWidth="1"/>
    <col min="8714" max="8962" width="9.140625" style="262"/>
    <col min="8963" max="8963" width="42.28515625" style="262" customWidth="1"/>
    <col min="8964" max="8964" width="19.28515625" style="262" customWidth="1"/>
    <col min="8965" max="8965" width="14.85546875" style="262" customWidth="1"/>
    <col min="8966" max="8966" width="23.140625" style="262" customWidth="1"/>
    <col min="8967" max="8967" width="16.42578125" style="262" customWidth="1"/>
    <col min="8968" max="8968" width="31" style="262" customWidth="1"/>
    <col min="8969" max="8969" width="30.28515625" style="262" customWidth="1"/>
    <col min="8970" max="9218" width="9.140625" style="262"/>
    <col min="9219" max="9219" width="42.28515625" style="262" customWidth="1"/>
    <col min="9220" max="9220" width="19.28515625" style="262" customWidth="1"/>
    <col min="9221" max="9221" width="14.85546875" style="262" customWidth="1"/>
    <col min="9222" max="9222" width="23.140625" style="262" customWidth="1"/>
    <col min="9223" max="9223" width="16.42578125" style="262" customWidth="1"/>
    <col min="9224" max="9224" width="31" style="262" customWidth="1"/>
    <col min="9225" max="9225" width="30.28515625" style="262" customWidth="1"/>
    <col min="9226" max="9474" width="9.140625" style="262"/>
    <col min="9475" max="9475" width="42.28515625" style="262" customWidth="1"/>
    <col min="9476" max="9476" width="19.28515625" style="262" customWidth="1"/>
    <col min="9477" max="9477" width="14.85546875" style="262" customWidth="1"/>
    <col min="9478" max="9478" width="23.140625" style="262" customWidth="1"/>
    <col min="9479" max="9479" width="16.42578125" style="262" customWidth="1"/>
    <col min="9480" max="9480" width="31" style="262" customWidth="1"/>
    <col min="9481" max="9481" width="30.28515625" style="262" customWidth="1"/>
    <col min="9482" max="9730" width="9.140625" style="262"/>
    <col min="9731" max="9731" width="42.28515625" style="262" customWidth="1"/>
    <col min="9732" max="9732" width="19.28515625" style="262" customWidth="1"/>
    <col min="9733" max="9733" width="14.85546875" style="262" customWidth="1"/>
    <col min="9734" max="9734" width="23.140625" style="262" customWidth="1"/>
    <col min="9735" max="9735" width="16.42578125" style="262" customWidth="1"/>
    <col min="9736" max="9736" width="31" style="262" customWidth="1"/>
    <col min="9737" max="9737" width="30.28515625" style="262" customWidth="1"/>
    <col min="9738" max="9986" width="9.140625" style="262"/>
    <col min="9987" max="9987" width="42.28515625" style="262" customWidth="1"/>
    <col min="9988" max="9988" width="19.28515625" style="262" customWidth="1"/>
    <col min="9989" max="9989" width="14.85546875" style="262" customWidth="1"/>
    <col min="9990" max="9990" width="23.140625" style="262" customWidth="1"/>
    <col min="9991" max="9991" width="16.42578125" style="262" customWidth="1"/>
    <col min="9992" max="9992" width="31" style="262" customWidth="1"/>
    <col min="9993" max="9993" width="30.28515625" style="262" customWidth="1"/>
    <col min="9994" max="10242" width="9.140625" style="262"/>
    <col min="10243" max="10243" width="42.28515625" style="262" customWidth="1"/>
    <col min="10244" max="10244" width="19.28515625" style="262" customWidth="1"/>
    <col min="10245" max="10245" width="14.85546875" style="262" customWidth="1"/>
    <col min="10246" max="10246" width="23.140625" style="262" customWidth="1"/>
    <col min="10247" max="10247" width="16.42578125" style="262" customWidth="1"/>
    <col min="10248" max="10248" width="31" style="262" customWidth="1"/>
    <col min="10249" max="10249" width="30.28515625" style="262" customWidth="1"/>
    <col min="10250" max="10498" width="9.140625" style="262"/>
    <col min="10499" max="10499" width="42.28515625" style="262" customWidth="1"/>
    <col min="10500" max="10500" width="19.28515625" style="262" customWidth="1"/>
    <col min="10501" max="10501" width="14.85546875" style="262" customWidth="1"/>
    <col min="10502" max="10502" width="23.140625" style="262" customWidth="1"/>
    <col min="10503" max="10503" width="16.42578125" style="262" customWidth="1"/>
    <col min="10504" max="10504" width="31" style="262" customWidth="1"/>
    <col min="10505" max="10505" width="30.28515625" style="262" customWidth="1"/>
    <col min="10506" max="10754" width="9.140625" style="262"/>
    <col min="10755" max="10755" width="42.28515625" style="262" customWidth="1"/>
    <col min="10756" max="10756" width="19.28515625" style="262" customWidth="1"/>
    <col min="10757" max="10757" width="14.85546875" style="262" customWidth="1"/>
    <col min="10758" max="10758" width="23.140625" style="262" customWidth="1"/>
    <col min="10759" max="10759" width="16.42578125" style="262" customWidth="1"/>
    <col min="10760" max="10760" width="31" style="262" customWidth="1"/>
    <col min="10761" max="10761" width="30.28515625" style="262" customWidth="1"/>
    <col min="10762" max="11010" width="9.140625" style="262"/>
    <col min="11011" max="11011" width="42.28515625" style="262" customWidth="1"/>
    <col min="11012" max="11012" width="19.28515625" style="262" customWidth="1"/>
    <col min="11013" max="11013" width="14.85546875" style="262" customWidth="1"/>
    <col min="11014" max="11014" width="23.140625" style="262" customWidth="1"/>
    <col min="11015" max="11015" width="16.42578125" style="262" customWidth="1"/>
    <col min="11016" max="11016" width="31" style="262" customWidth="1"/>
    <col min="11017" max="11017" width="30.28515625" style="262" customWidth="1"/>
    <col min="11018" max="11266" width="9.140625" style="262"/>
    <col min="11267" max="11267" width="42.28515625" style="262" customWidth="1"/>
    <col min="11268" max="11268" width="19.28515625" style="262" customWidth="1"/>
    <col min="11269" max="11269" width="14.85546875" style="262" customWidth="1"/>
    <col min="11270" max="11270" width="23.140625" style="262" customWidth="1"/>
    <col min="11271" max="11271" width="16.42578125" style="262" customWidth="1"/>
    <col min="11272" max="11272" width="31" style="262" customWidth="1"/>
    <col min="11273" max="11273" width="30.28515625" style="262" customWidth="1"/>
    <col min="11274" max="11522" width="9.140625" style="262"/>
    <col min="11523" max="11523" width="42.28515625" style="262" customWidth="1"/>
    <col min="11524" max="11524" width="19.28515625" style="262" customWidth="1"/>
    <col min="11525" max="11525" width="14.85546875" style="262" customWidth="1"/>
    <col min="11526" max="11526" width="23.140625" style="262" customWidth="1"/>
    <col min="11527" max="11527" width="16.42578125" style="262" customWidth="1"/>
    <col min="11528" max="11528" width="31" style="262" customWidth="1"/>
    <col min="11529" max="11529" width="30.28515625" style="262" customWidth="1"/>
    <col min="11530" max="11778" width="9.140625" style="262"/>
    <col min="11779" max="11779" width="42.28515625" style="262" customWidth="1"/>
    <col min="11780" max="11780" width="19.28515625" style="262" customWidth="1"/>
    <col min="11781" max="11781" width="14.85546875" style="262" customWidth="1"/>
    <col min="11782" max="11782" width="23.140625" style="262" customWidth="1"/>
    <col min="11783" max="11783" width="16.42578125" style="262" customWidth="1"/>
    <col min="11784" max="11784" width="31" style="262" customWidth="1"/>
    <col min="11785" max="11785" width="30.28515625" style="262" customWidth="1"/>
    <col min="11786" max="12034" width="9.140625" style="262"/>
    <col min="12035" max="12035" width="42.28515625" style="262" customWidth="1"/>
    <col min="12036" max="12036" width="19.28515625" style="262" customWidth="1"/>
    <col min="12037" max="12037" width="14.85546875" style="262" customWidth="1"/>
    <col min="12038" max="12038" width="23.140625" style="262" customWidth="1"/>
    <col min="12039" max="12039" width="16.42578125" style="262" customWidth="1"/>
    <col min="12040" max="12040" width="31" style="262" customWidth="1"/>
    <col min="12041" max="12041" width="30.28515625" style="262" customWidth="1"/>
    <col min="12042" max="12290" width="9.140625" style="262"/>
    <col min="12291" max="12291" width="42.28515625" style="262" customWidth="1"/>
    <col min="12292" max="12292" width="19.28515625" style="262" customWidth="1"/>
    <col min="12293" max="12293" width="14.85546875" style="262" customWidth="1"/>
    <col min="12294" max="12294" width="23.140625" style="262" customWidth="1"/>
    <col min="12295" max="12295" width="16.42578125" style="262" customWidth="1"/>
    <col min="12296" max="12296" width="31" style="262" customWidth="1"/>
    <col min="12297" max="12297" width="30.28515625" style="262" customWidth="1"/>
    <col min="12298" max="12546" width="9.140625" style="262"/>
    <col min="12547" max="12547" width="42.28515625" style="262" customWidth="1"/>
    <col min="12548" max="12548" width="19.28515625" style="262" customWidth="1"/>
    <col min="12549" max="12549" width="14.85546875" style="262" customWidth="1"/>
    <col min="12550" max="12550" width="23.140625" style="262" customWidth="1"/>
    <col min="12551" max="12551" width="16.42578125" style="262" customWidth="1"/>
    <col min="12552" max="12552" width="31" style="262" customWidth="1"/>
    <col min="12553" max="12553" width="30.28515625" style="262" customWidth="1"/>
    <col min="12554" max="12802" width="9.140625" style="262"/>
    <col min="12803" max="12803" width="42.28515625" style="262" customWidth="1"/>
    <col min="12804" max="12804" width="19.28515625" style="262" customWidth="1"/>
    <col min="12805" max="12805" width="14.85546875" style="262" customWidth="1"/>
    <col min="12806" max="12806" width="23.140625" style="262" customWidth="1"/>
    <col min="12807" max="12807" width="16.42578125" style="262" customWidth="1"/>
    <col min="12808" max="12808" width="31" style="262" customWidth="1"/>
    <col min="12809" max="12809" width="30.28515625" style="262" customWidth="1"/>
    <col min="12810" max="13058" width="9.140625" style="262"/>
    <col min="13059" max="13059" width="42.28515625" style="262" customWidth="1"/>
    <col min="13060" max="13060" width="19.28515625" style="262" customWidth="1"/>
    <col min="13061" max="13061" width="14.85546875" style="262" customWidth="1"/>
    <col min="13062" max="13062" width="23.140625" style="262" customWidth="1"/>
    <col min="13063" max="13063" width="16.42578125" style="262" customWidth="1"/>
    <col min="13064" max="13064" width="31" style="262" customWidth="1"/>
    <col min="13065" max="13065" width="30.28515625" style="262" customWidth="1"/>
    <col min="13066" max="13314" width="9.140625" style="262"/>
    <col min="13315" max="13315" width="42.28515625" style="262" customWidth="1"/>
    <col min="13316" max="13316" width="19.28515625" style="262" customWidth="1"/>
    <col min="13317" max="13317" width="14.85546875" style="262" customWidth="1"/>
    <col min="13318" max="13318" width="23.140625" style="262" customWidth="1"/>
    <col min="13319" max="13319" width="16.42578125" style="262" customWidth="1"/>
    <col min="13320" max="13320" width="31" style="262" customWidth="1"/>
    <col min="13321" max="13321" width="30.28515625" style="262" customWidth="1"/>
    <col min="13322" max="13570" width="9.140625" style="262"/>
    <col min="13571" max="13571" width="42.28515625" style="262" customWidth="1"/>
    <col min="13572" max="13572" width="19.28515625" style="262" customWidth="1"/>
    <col min="13573" max="13573" width="14.85546875" style="262" customWidth="1"/>
    <col min="13574" max="13574" width="23.140625" style="262" customWidth="1"/>
    <col min="13575" max="13575" width="16.42578125" style="262" customWidth="1"/>
    <col min="13576" max="13576" width="31" style="262" customWidth="1"/>
    <col min="13577" max="13577" width="30.28515625" style="262" customWidth="1"/>
    <col min="13578" max="13826" width="9.140625" style="262"/>
    <col min="13827" max="13827" width="42.28515625" style="262" customWidth="1"/>
    <col min="13828" max="13828" width="19.28515625" style="262" customWidth="1"/>
    <col min="13829" max="13829" width="14.85546875" style="262" customWidth="1"/>
    <col min="13830" max="13830" width="23.140625" style="262" customWidth="1"/>
    <col min="13831" max="13831" width="16.42578125" style="262" customWidth="1"/>
    <col min="13832" max="13832" width="31" style="262" customWidth="1"/>
    <col min="13833" max="13833" width="30.28515625" style="262" customWidth="1"/>
    <col min="13834" max="14082" width="9.140625" style="262"/>
    <col min="14083" max="14083" width="42.28515625" style="262" customWidth="1"/>
    <col min="14084" max="14084" width="19.28515625" style="262" customWidth="1"/>
    <col min="14085" max="14085" width="14.85546875" style="262" customWidth="1"/>
    <col min="14086" max="14086" width="23.140625" style="262" customWidth="1"/>
    <col min="14087" max="14087" width="16.42578125" style="262" customWidth="1"/>
    <col min="14088" max="14088" width="31" style="262" customWidth="1"/>
    <col min="14089" max="14089" width="30.28515625" style="262" customWidth="1"/>
    <col min="14090" max="14338" width="9.140625" style="262"/>
    <col min="14339" max="14339" width="42.28515625" style="262" customWidth="1"/>
    <col min="14340" max="14340" width="19.28515625" style="262" customWidth="1"/>
    <col min="14341" max="14341" width="14.85546875" style="262" customWidth="1"/>
    <col min="14342" max="14342" width="23.140625" style="262" customWidth="1"/>
    <col min="14343" max="14343" width="16.42578125" style="262" customWidth="1"/>
    <col min="14344" max="14344" width="31" style="262" customWidth="1"/>
    <col min="14345" max="14345" width="30.28515625" style="262" customWidth="1"/>
    <col min="14346" max="14594" width="9.140625" style="262"/>
    <col min="14595" max="14595" width="42.28515625" style="262" customWidth="1"/>
    <col min="14596" max="14596" width="19.28515625" style="262" customWidth="1"/>
    <col min="14597" max="14597" width="14.85546875" style="262" customWidth="1"/>
    <col min="14598" max="14598" width="23.140625" style="262" customWidth="1"/>
    <col min="14599" max="14599" width="16.42578125" style="262" customWidth="1"/>
    <col min="14600" max="14600" width="31" style="262" customWidth="1"/>
    <col min="14601" max="14601" width="30.28515625" style="262" customWidth="1"/>
    <col min="14602" max="14850" width="9.140625" style="262"/>
    <col min="14851" max="14851" width="42.28515625" style="262" customWidth="1"/>
    <col min="14852" max="14852" width="19.28515625" style="262" customWidth="1"/>
    <col min="14853" max="14853" width="14.85546875" style="262" customWidth="1"/>
    <col min="14854" max="14854" width="23.140625" style="262" customWidth="1"/>
    <col min="14855" max="14855" width="16.42578125" style="262" customWidth="1"/>
    <col min="14856" max="14856" width="31" style="262" customWidth="1"/>
    <col min="14857" max="14857" width="30.28515625" style="262" customWidth="1"/>
    <col min="14858" max="15106" width="9.140625" style="262"/>
    <col min="15107" max="15107" width="42.28515625" style="262" customWidth="1"/>
    <col min="15108" max="15108" width="19.28515625" style="262" customWidth="1"/>
    <col min="15109" max="15109" width="14.85546875" style="262" customWidth="1"/>
    <col min="15110" max="15110" width="23.140625" style="262" customWidth="1"/>
    <col min="15111" max="15111" width="16.42578125" style="262" customWidth="1"/>
    <col min="15112" max="15112" width="31" style="262" customWidth="1"/>
    <col min="15113" max="15113" width="30.28515625" style="262" customWidth="1"/>
    <col min="15114" max="15362" width="9.140625" style="262"/>
    <col min="15363" max="15363" width="42.28515625" style="262" customWidth="1"/>
    <col min="15364" max="15364" width="19.28515625" style="262" customWidth="1"/>
    <col min="15365" max="15365" width="14.85546875" style="262" customWidth="1"/>
    <col min="15366" max="15366" width="23.140625" style="262" customWidth="1"/>
    <col min="15367" max="15367" width="16.42578125" style="262" customWidth="1"/>
    <col min="15368" max="15368" width="31" style="262" customWidth="1"/>
    <col min="15369" max="15369" width="30.28515625" style="262" customWidth="1"/>
    <col min="15370" max="15618" width="9.140625" style="262"/>
    <col min="15619" max="15619" width="42.28515625" style="262" customWidth="1"/>
    <col min="15620" max="15620" width="19.28515625" style="262" customWidth="1"/>
    <col min="15621" max="15621" width="14.85546875" style="262" customWidth="1"/>
    <col min="15622" max="15622" width="23.140625" style="262" customWidth="1"/>
    <col min="15623" max="15623" width="16.42578125" style="262" customWidth="1"/>
    <col min="15624" max="15624" width="31" style="262" customWidth="1"/>
    <col min="15625" max="15625" width="30.28515625" style="262" customWidth="1"/>
    <col min="15626" max="15874" width="9.140625" style="262"/>
    <col min="15875" max="15875" width="42.28515625" style="262" customWidth="1"/>
    <col min="15876" max="15876" width="19.28515625" style="262" customWidth="1"/>
    <col min="15877" max="15877" width="14.85546875" style="262" customWidth="1"/>
    <col min="15878" max="15878" width="23.140625" style="262" customWidth="1"/>
    <col min="15879" max="15879" width="16.42578125" style="262" customWidth="1"/>
    <col min="15880" max="15880" width="31" style="262" customWidth="1"/>
    <col min="15881" max="15881" width="30.28515625" style="262" customWidth="1"/>
    <col min="15882" max="16130" width="9.140625" style="262"/>
    <col min="16131" max="16131" width="42.28515625" style="262" customWidth="1"/>
    <col min="16132" max="16132" width="19.28515625" style="262" customWidth="1"/>
    <col min="16133" max="16133" width="14.85546875" style="262" customWidth="1"/>
    <col min="16134" max="16134" width="23.140625" style="262" customWidth="1"/>
    <col min="16135" max="16135" width="16.42578125" style="262" customWidth="1"/>
    <col min="16136" max="16136" width="31" style="262" customWidth="1"/>
    <col min="16137" max="16137" width="30.28515625" style="262" customWidth="1"/>
    <col min="16138" max="16384" width="9.140625" style="262"/>
  </cols>
  <sheetData>
    <row r="1" spans="1:9" x14ac:dyDescent="0.25">
      <c r="A1" s="259" t="s">
        <v>297</v>
      </c>
      <c r="B1" s="260"/>
      <c r="C1" s="260"/>
      <c r="D1" s="260"/>
      <c r="E1" s="260"/>
      <c r="F1" s="260"/>
      <c r="G1" s="260"/>
      <c r="H1" s="260"/>
    </row>
    <row r="2" spans="1:9" x14ac:dyDescent="0.25">
      <c r="A2" s="338" t="s">
        <v>296</v>
      </c>
      <c r="B2" s="338"/>
      <c r="C2" s="338"/>
      <c r="D2" s="338"/>
      <c r="E2" s="338"/>
      <c r="F2" s="338"/>
      <c r="G2" s="338"/>
      <c r="H2" s="338"/>
    </row>
    <row r="3" spans="1:9" x14ac:dyDescent="0.25">
      <c r="A3" s="263" t="s">
        <v>279</v>
      </c>
      <c r="B3" s="263"/>
      <c r="C3" s="263"/>
      <c r="D3" s="263"/>
      <c r="E3" s="263"/>
      <c r="F3" s="263"/>
      <c r="G3" s="263"/>
      <c r="H3" s="263"/>
    </row>
    <row r="4" spans="1:9" ht="16.5" thickBot="1" x14ac:dyDescent="0.3">
      <c r="A4" s="264"/>
      <c r="B4" s="264"/>
      <c r="C4" s="264"/>
      <c r="D4" s="264"/>
      <c r="E4" s="264"/>
      <c r="F4" s="264"/>
      <c r="G4" s="264"/>
      <c r="H4" s="264"/>
    </row>
    <row r="5" spans="1:9" x14ac:dyDescent="0.25">
      <c r="A5" s="265" t="s">
        <v>280</v>
      </c>
      <c r="B5" s="266" t="s">
        <v>23</v>
      </c>
      <c r="C5" s="266" t="s">
        <v>281</v>
      </c>
      <c r="D5" s="266" t="s">
        <v>282</v>
      </c>
      <c r="E5" s="266" t="s">
        <v>302</v>
      </c>
      <c r="F5" s="266" t="s">
        <v>301</v>
      </c>
      <c r="G5" s="267" t="s">
        <v>283</v>
      </c>
      <c r="H5" s="268" t="s">
        <v>284</v>
      </c>
    </row>
    <row r="6" spans="1:9" x14ac:dyDescent="0.25">
      <c r="A6" s="269"/>
      <c r="B6" s="270"/>
      <c r="C6" s="270"/>
      <c r="D6" s="271">
        <v>0.1</v>
      </c>
      <c r="E6" s="270" t="s">
        <v>303</v>
      </c>
      <c r="F6" s="270" t="s">
        <v>300</v>
      </c>
      <c r="G6" s="272" t="s">
        <v>299</v>
      </c>
      <c r="H6" s="273"/>
    </row>
    <row r="7" spans="1:9" ht="16.5" thickBot="1" x14ac:dyDescent="0.3">
      <c r="A7" s="274"/>
      <c r="B7" s="275"/>
      <c r="C7" s="275"/>
      <c r="D7" s="276">
        <v>2.5000000000000001E-2</v>
      </c>
      <c r="E7" s="277">
        <v>7.4999999999999997E-2</v>
      </c>
      <c r="F7" s="277">
        <v>2.5000000000000001E-2</v>
      </c>
      <c r="G7" s="278"/>
      <c r="H7" s="279" t="s">
        <v>285</v>
      </c>
    </row>
    <row r="8" spans="1:9" ht="16.5" thickBot="1" x14ac:dyDescent="0.3">
      <c r="A8" s="280"/>
      <c r="B8" s="281"/>
      <c r="C8" s="282"/>
      <c r="D8" s="283"/>
      <c r="E8" s="281"/>
      <c r="F8" s="281"/>
      <c r="G8" s="281"/>
      <c r="H8" s="284"/>
      <c r="I8" s="285"/>
    </row>
    <row r="9" spans="1:9" ht="16.5" thickBot="1" x14ac:dyDescent="0.3">
      <c r="A9" s="286" t="s">
        <v>286</v>
      </c>
      <c r="B9" s="287" t="s">
        <v>240</v>
      </c>
      <c r="C9" s="288">
        <f>Print!P14</f>
        <v>479.23199999999997</v>
      </c>
      <c r="D9" s="288">
        <f>SUM(C9*$D$7)</f>
        <v>11.9808</v>
      </c>
      <c r="E9" s="288">
        <f>C9*E7</f>
        <v>35.942399999999999</v>
      </c>
      <c r="F9" s="288">
        <f>C9*F7</f>
        <v>11.9808</v>
      </c>
      <c r="G9" s="288">
        <f>SUM(C9+D9+E9+F9)</f>
        <v>539.13599999999997</v>
      </c>
      <c r="H9" s="289">
        <f>SUM(G9+G9*20/100)</f>
        <v>646.96319999999992</v>
      </c>
    </row>
    <row r="10" spans="1:9" ht="16.5" thickBot="1" x14ac:dyDescent="0.3">
      <c r="A10" s="290"/>
      <c r="B10" s="281"/>
      <c r="C10" s="282"/>
      <c r="D10" s="291"/>
      <c r="E10" s="292"/>
      <c r="F10" s="292"/>
      <c r="G10" s="292"/>
      <c r="H10" s="284"/>
      <c r="I10" s="285"/>
    </row>
    <row r="11" spans="1:9" ht="16.5" thickBot="1" x14ac:dyDescent="0.3">
      <c r="A11" s="286" t="s">
        <v>104</v>
      </c>
      <c r="B11" s="287" t="s">
        <v>240</v>
      </c>
      <c r="C11" s="288">
        <f>Internet!F20</f>
        <v>540.351</v>
      </c>
      <c r="D11" s="288">
        <f>C11*$D$6</f>
        <v>54.0351</v>
      </c>
      <c r="E11" s="288">
        <f>C11*E7</f>
        <v>40.526325</v>
      </c>
      <c r="F11" s="288">
        <f>C11*F7</f>
        <v>13.508775</v>
      </c>
      <c r="G11" s="288">
        <f>SUM(C11+D11+E11+F11)</f>
        <v>648.4212</v>
      </c>
      <c r="H11" s="289">
        <f>SUM(G11+G11*20/100)</f>
        <v>778.10544000000004</v>
      </c>
    </row>
    <row r="12" spans="1:9" ht="16.5" thickBot="1" x14ac:dyDescent="0.3">
      <c r="A12" s="290"/>
      <c r="B12" s="281"/>
      <c r="C12" s="282"/>
      <c r="D12" s="291"/>
      <c r="E12" s="292"/>
      <c r="F12" s="292"/>
      <c r="G12" s="292"/>
      <c r="H12" s="284"/>
      <c r="I12" s="285"/>
    </row>
    <row r="13" spans="1:9" ht="16.5" thickBot="1" x14ac:dyDescent="0.3">
      <c r="A13" s="293" t="s">
        <v>287</v>
      </c>
      <c r="B13" s="294" t="s">
        <v>240</v>
      </c>
      <c r="C13" s="288">
        <f t="shared" ref="C13:H13" si="0">SUM(C9:C12)</f>
        <v>1019.583</v>
      </c>
      <c r="D13" s="288">
        <f t="shared" si="0"/>
        <v>66.015900000000002</v>
      </c>
      <c r="E13" s="288">
        <f t="shared" si="0"/>
        <v>76.468725000000006</v>
      </c>
      <c r="F13" s="288">
        <f t="shared" si="0"/>
        <v>25.489575000000002</v>
      </c>
      <c r="G13" s="288">
        <f>SUM(G9:G12)</f>
        <v>1187.5572</v>
      </c>
      <c r="H13" s="295">
        <f t="shared" si="0"/>
        <v>1425.06864</v>
      </c>
    </row>
    <row r="14" spans="1:9" x14ac:dyDescent="0.25">
      <c r="A14" s="296"/>
      <c r="B14" s="296"/>
      <c r="C14" s="297"/>
      <c r="D14" s="298"/>
      <c r="E14" s="297"/>
      <c r="F14" s="297"/>
      <c r="G14" s="297"/>
      <c r="H14" s="296"/>
    </row>
    <row r="15" spans="1:9" x14ac:dyDescent="0.25">
      <c r="A15" s="296"/>
      <c r="B15" s="299"/>
      <c r="C15" s="299"/>
      <c r="D15" s="299"/>
      <c r="E15" s="299"/>
      <c r="F15" s="299"/>
      <c r="G15" s="299"/>
      <c r="H15" s="299"/>
      <c r="I15" s="300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285"/>
  <sheetViews>
    <sheetView topLeftCell="A25" workbookViewId="0">
      <selection activeCell="K4" sqref="K4:K58"/>
    </sheetView>
  </sheetViews>
  <sheetFormatPr defaultColWidth="9.140625" defaultRowHeight="12.75" x14ac:dyDescent="0.2"/>
  <cols>
    <col min="1" max="2" width="9.140625" style="1"/>
    <col min="3" max="3" width="10.140625" style="1" bestFit="1" customWidth="1"/>
    <col min="4" max="5" width="9.140625" style="1"/>
    <col min="6" max="6" width="25.42578125" style="1" customWidth="1"/>
    <col min="7" max="17" width="10.42578125" style="1" customWidth="1"/>
    <col min="18" max="19" width="9.140625" style="1"/>
    <col min="20" max="20" width="16" style="1" customWidth="1"/>
    <col min="21" max="32" width="10.7109375" style="1" customWidth="1"/>
    <col min="33" max="16384" width="9.140625" style="1"/>
  </cols>
  <sheetData>
    <row r="1" spans="2:34" ht="12.75" customHeight="1" x14ac:dyDescent="0.2">
      <c r="B1" s="1" t="s">
        <v>19</v>
      </c>
      <c r="C1" s="1" t="s">
        <v>19</v>
      </c>
    </row>
    <row r="2" spans="2:34" ht="13.5" customHeight="1" thickBot="1" x14ac:dyDescent="0.25">
      <c r="B2" s="5" t="s">
        <v>10</v>
      </c>
      <c r="C2" s="5" t="s">
        <v>10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34" ht="13.5" thickBot="1" x14ac:dyDescent="0.25">
      <c r="B3" s="5" t="s">
        <v>11</v>
      </c>
      <c r="C3" s="5" t="s">
        <v>11</v>
      </c>
      <c r="F3" s="51" t="s">
        <v>20</v>
      </c>
      <c r="G3" s="52" t="s">
        <v>10</v>
      </c>
      <c r="H3" s="52" t="s">
        <v>11</v>
      </c>
      <c r="I3" s="52" t="s">
        <v>12</v>
      </c>
      <c r="J3" s="52" t="s">
        <v>13</v>
      </c>
      <c r="K3" s="52" t="s">
        <v>15</v>
      </c>
      <c r="L3" s="52" t="s">
        <v>16</v>
      </c>
      <c r="M3" s="52" t="s">
        <v>18</v>
      </c>
      <c r="N3" s="52" t="s">
        <v>85</v>
      </c>
      <c r="O3" s="52" t="s">
        <v>86</v>
      </c>
      <c r="P3" s="52" t="s">
        <v>87</v>
      </c>
      <c r="Q3" s="52" t="s">
        <v>96</v>
      </c>
      <c r="T3" s="32"/>
      <c r="U3" s="33" t="s">
        <v>9</v>
      </c>
      <c r="V3" s="34" t="s">
        <v>10</v>
      </c>
      <c r="W3" s="34" t="s">
        <v>11</v>
      </c>
      <c r="X3" s="34" t="s">
        <v>12</v>
      </c>
      <c r="Y3" s="34" t="s">
        <v>13</v>
      </c>
      <c r="Z3" s="34" t="s">
        <v>15</v>
      </c>
      <c r="AA3" s="34" t="s">
        <v>16</v>
      </c>
      <c r="AB3" s="34" t="s">
        <v>18</v>
      </c>
      <c r="AC3" s="34" t="s">
        <v>85</v>
      </c>
      <c r="AD3" s="34" t="s">
        <v>86</v>
      </c>
      <c r="AE3" s="34" t="s">
        <v>87</v>
      </c>
      <c r="AF3" s="35" t="s">
        <v>96</v>
      </c>
    </row>
    <row r="4" spans="2:34" ht="14.25" x14ac:dyDescent="0.3">
      <c r="B4" s="5" t="s">
        <v>12</v>
      </c>
      <c r="C4" s="5" t="s">
        <v>12</v>
      </c>
      <c r="F4" s="53" t="s">
        <v>8</v>
      </c>
      <c r="G4" s="54">
        <v>2</v>
      </c>
      <c r="H4" s="54">
        <v>3</v>
      </c>
      <c r="I4" s="54">
        <v>3</v>
      </c>
      <c r="J4" s="54">
        <v>3.5</v>
      </c>
      <c r="K4" s="54">
        <v>4</v>
      </c>
      <c r="L4" s="54">
        <v>2</v>
      </c>
      <c r="M4" s="54">
        <v>2.5</v>
      </c>
      <c r="N4" s="54">
        <v>3</v>
      </c>
      <c r="O4" s="54">
        <v>3.5</v>
      </c>
      <c r="P4" s="54">
        <v>2</v>
      </c>
      <c r="Q4" s="55">
        <v>3.5</v>
      </c>
      <c r="S4" s="18"/>
      <c r="T4" s="29" t="s">
        <v>31</v>
      </c>
      <c r="U4" s="28"/>
      <c r="V4" s="150">
        <v>0.62</v>
      </c>
      <c r="W4" s="150">
        <v>0.63</v>
      </c>
      <c r="X4" s="150">
        <v>0.62</v>
      </c>
      <c r="Y4" s="150">
        <v>0.62</v>
      </c>
      <c r="Z4" s="150">
        <v>0.62</v>
      </c>
      <c r="AA4" s="150">
        <v>0.63</v>
      </c>
      <c r="AB4" s="150">
        <v>0.64</v>
      </c>
      <c r="AC4" s="150">
        <v>0.62</v>
      </c>
      <c r="AD4" s="150">
        <v>0.62</v>
      </c>
      <c r="AE4" s="150">
        <v>0.62</v>
      </c>
      <c r="AF4" s="150">
        <v>0.62</v>
      </c>
      <c r="AG4" s="64"/>
      <c r="AH4" s="8"/>
    </row>
    <row r="5" spans="2:34" ht="14.25" x14ac:dyDescent="0.3">
      <c r="B5" s="5" t="s">
        <v>13</v>
      </c>
      <c r="C5" s="5" t="s">
        <v>13</v>
      </c>
      <c r="F5" s="56" t="s">
        <v>120</v>
      </c>
      <c r="G5" s="57">
        <v>1.5</v>
      </c>
      <c r="H5" s="57">
        <v>2</v>
      </c>
      <c r="I5" s="57">
        <v>2</v>
      </c>
      <c r="J5" s="57">
        <v>2</v>
      </c>
      <c r="K5" s="57">
        <v>2.5</v>
      </c>
      <c r="L5" s="57">
        <v>1.5</v>
      </c>
      <c r="M5" s="57">
        <v>1.5</v>
      </c>
      <c r="N5" s="57">
        <v>2</v>
      </c>
      <c r="O5" s="57">
        <v>2.5</v>
      </c>
      <c r="P5" s="57">
        <v>1.5</v>
      </c>
      <c r="Q5" s="58">
        <v>2</v>
      </c>
      <c r="S5" s="18"/>
      <c r="T5" s="29" t="s">
        <v>32</v>
      </c>
      <c r="U5" s="28"/>
      <c r="V5" s="150">
        <v>0.06</v>
      </c>
      <c r="W5" s="150">
        <v>0.06</v>
      </c>
      <c r="X5" s="150">
        <v>7.0000000000000007E-2</v>
      </c>
      <c r="Y5" s="150">
        <v>0.04</v>
      </c>
      <c r="Z5" s="150">
        <v>0.06</v>
      </c>
      <c r="AA5" s="150">
        <v>0.14000000000000001</v>
      </c>
      <c r="AB5" s="150">
        <v>0.15</v>
      </c>
      <c r="AC5" s="150">
        <v>0.08</v>
      </c>
      <c r="AD5" s="150">
        <v>0.06</v>
      </c>
      <c r="AE5" s="150">
        <v>0.15</v>
      </c>
      <c r="AF5" s="150">
        <v>0.06</v>
      </c>
      <c r="AG5" s="64"/>
      <c r="AH5" s="8"/>
    </row>
    <row r="6" spans="2:34" ht="14.25" x14ac:dyDescent="0.3">
      <c r="B6" s="5" t="s">
        <v>15</v>
      </c>
      <c r="C6" s="5" t="s">
        <v>15</v>
      </c>
      <c r="F6" s="56" t="s">
        <v>121</v>
      </c>
      <c r="G6" s="57">
        <v>1.5</v>
      </c>
      <c r="H6" s="57">
        <v>2</v>
      </c>
      <c r="I6" s="57">
        <v>2</v>
      </c>
      <c r="J6" s="57">
        <v>2.5</v>
      </c>
      <c r="K6" s="57">
        <v>2.5</v>
      </c>
      <c r="L6" s="57">
        <v>1.5</v>
      </c>
      <c r="M6" s="57">
        <v>2</v>
      </c>
      <c r="N6" s="57">
        <v>2</v>
      </c>
      <c r="O6" s="57">
        <v>2.5</v>
      </c>
      <c r="P6" s="57">
        <v>1.5</v>
      </c>
      <c r="Q6" s="58">
        <v>2.5</v>
      </c>
      <c r="S6" s="18"/>
      <c r="T6" s="29" t="s">
        <v>1</v>
      </c>
      <c r="U6" s="28"/>
      <c r="V6" s="150">
        <v>7.0000000000000007E-2</v>
      </c>
      <c r="W6" s="150">
        <v>7.0000000000000007E-2</v>
      </c>
      <c r="X6" s="150">
        <v>7.0000000000000007E-2</v>
      </c>
      <c r="Y6" s="150">
        <v>0.05</v>
      </c>
      <c r="Z6" s="150">
        <v>0.05</v>
      </c>
      <c r="AA6" s="150">
        <v>0.12</v>
      </c>
      <c r="AB6" s="150">
        <v>0.12</v>
      </c>
      <c r="AC6" s="150">
        <v>7.0000000000000007E-2</v>
      </c>
      <c r="AD6" s="150">
        <v>0.05</v>
      </c>
      <c r="AE6" s="150">
        <v>0.13</v>
      </c>
      <c r="AF6" s="150">
        <v>0.05</v>
      </c>
      <c r="AG6" s="64"/>
      <c r="AH6" s="8"/>
    </row>
    <row r="7" spans="2:34" ht="14.25" x14ac:dyDescent="0.3">
      <c r="B7" s="5" t="s">
        <v>16</v>
      </c>
      <c r="C7" s="5" t="s">
        <v>16</v>
      </c>
      <c r="F7" s="56" t="s">
        <v>105</v>
      </c>
      <c r="G7" s="57">
        <v>1.5</v>
      </c>
      <c r="H7" s="57">
        <v>2</v>
      </c>
      <c r="I7" s="57">
        <v>2.5</v>
      </c>
      <c r="J7" s="57">
        <v>2.5</v>
      </c>
      <c r="K7" s="57">
        <v>3</v>
      </c>
      <c r="L7" s="57">
        <v>1.5</v>
      </c>
      <c r="M7" s="57">
        <v>2</v>
      </c>
      <c r="N7" s="57">
        <v>2</v>
      </c>
      <c r="O7" s="57">
        <v>2.5</v>
      </c>
      <c r="P7" s="57">
        <v>1.5</v>
      </c>
      <c r="Q7" s="58">
        <v>2.5</v>
      </c>
      <c r="S7" s="18"/>
      <c r="T7" s="29" t="s">
        <v>127</v>
      </c>
      <c r="U7" s="28"/>
      <c r="V7" s="150">
        <v>0.1</v>
      </c>
      <c r="W7" s="150">
        <v>0.11</v>
      </c>
      <c r="X7" s="150">
        <v>0.11</v>
      </c>
      <c r="Y7" s="150">
        <v>0.14000000000000001</v>
      </c>
      <c r="Z7" s="150">
        <v>0.14000000000000001</v>
      </c>
      <c r="AA7" s="150">
        <v>0</v>
      </c>
      <c r="AB7" s="150">
        <v>0</v>
      </c>
      <c r="AC7" s="150">
        <v>0.1</v>
      </c>
      <c r="AD7" s="150">
        <v>0.14000000000000001</v>
      </c>
      <c r="AE7" s="150">
        <v>0</v>
      </c>
      <c r="AF7" s="150">
        <v>0.14000000000000001</v>
      </c>
      <c r="AG7" s="64"/>
      <c r="AH7" s="8"/>
    </row>
    <row r="8" spans="2:34" ht="14.25" x14ac:dyDescent="0.3">
      <c r="B8" s="5" t="s">
        <v>18</v>
      </c>
      <c r="C8" s="5" t="s">
        <v>18</v>
      </c>
      <c r="F8" s="56" t="s">
        <v>128</v>
      </c>
      <c r="G8" s="57">
        <v>1.5</v>
      </c>
      <c r="H8" s="57">
        <v>2</v>
      </c>
      <c r="I8" s="57">
        <v>2</v>
      </c>
      <c r="J8" s="57">
        <v>2.5</v>
      </c>
      <c r="K8" s="57">
        <v>2.5</v>
      </c>
      <c r="L8" s="57">
        <v>1.5</v>
      </c>
      <c r="M8" s="57">
        <v>2</v>
      </c>
      <c r="N8" s="57">
        <v>2</v>
      </c>
      <c r="O8" s="57">
        <v>2.5</v>
      </c>
      <c r="P8" s="57">
        <v>1.5</v>
      </c>
      <c r="Q8" s="58">
        <v>2.5</v>
      </c>
      <c r="S8" s="18"/>
      <c r="T8" s="29" t="s">
        <v>47</v>
      </c>
      <c r="U8" s="28"/>
      <c r="V8" s="150">
        <v>0.01</v>
      </c>
      <c r="W8" s="150">
        <v>0.01</v>
      </c>
      <c r="X8" s="150">
        <v>0.01</v>
      </c>
      <c r="Y8" s="150">
        <v>0</v>
      </c>
      <c r="Z8" s="150">
        <v>0</v>
      </c>
      <c r="AA8" s="150">
        <v>0.01</v>
      </c>
      <c r="AB8" s="150">
        <v>0.01</v>
      </c>
      <c r="AC8" s="150">
        <v>0.01</v>
      </c>
      <c r="AD8" s="150">
        <v>0</v>
      </c>
      <c r="AE8" s="150">
        <v>0.01</v>
      </c>
      <c r="AF8" s="150">
        <v>0</v>
      </c>
      <c r="AG8" s="64"/>
      <c r="AH8" s="8"/>
    </row>
    <row r="9" spans="2:34" ht="14.25" x14ac:dyDescent="0.3">
      <c r="B9" s="5" t="s">
        <v>85</v>
      </c>
      <c r="C9" s="5" t="s">
        <v>85</v>
      </c>
      <c r="F9" s="56" t="s">
        <v>115</v>
      </c>
      <c r="G9" s="57">
        <v>2</v>
      </c>
      <c r="H9" s="57">
        <v>2.5</v>
      </c>
      <c r="I9" s="57">
        <v>3</v>
      </c>
      <c r="J9" s="57">
        <v>3</v>
      </c>
      <c r="K9" s="57">
        <v>3.5</v>
      </c>
      <c r="L9" s="57">
        <v>2</v>
      </c>
      <c r="M9" s="57">
        <v>2.5</v>
      </c>
      <c r="N9" s="57">
        <v>2.5</v>
      </c>
      <c r="O9" s="57">
        <v>3</v>
      </c>
      <c r="P9" s="57">
        <v>2</v>
      </c>
      <c r="Q9" s="58">
        <v>3</v>
      </c>
      <c r="S9" s="18"/>
      <c r="T9" s="29" t="s">
        <v>88</v>
      </c>
      <c r="U9" s="28"/>
      <c r="V9" s="150">
        <v>0.01</v>
      </c>
      <c r="W9" s="150">
        <v>0.01</v>
      </c>
      <c r="X9" s="150">
        <v>0.01</v>
      </c>
      <c r="Y9" s="150">
        <v>0.01</v>
      </c>
      <c r="Z9" s="150">
        <v>1.4999999999999999E-2</v>
      </c>
      <c r="AA9" s="150">
        <v>0.01</v>
      </c>
      <c r="AB9" s="150">
        <v>0.01</v>
      </c>
      <c r="AC9" s="150">
        <v>0.01</v>
      </c>
      <c r="AD9" s="150">
        <v>1.4999999999999999E-2</v>
      </c>
      <c r="AE9" s="150">
        <v>0.01</v>
      </c>
      <c r="AF9" s="150">
        <v>1.4999999999999999E-2</v>
      </c>
      <c r="AG9" s="64"/>
      <c r="AH9" s="8"/>
    </row>
    <row r="10" spans="2:34" ht="14.25" x14ac:dyDescent="0.3">
      <c r="B10" s="5" t="s">
        <v>86</v>
      </c>
      <c r="C10" s="5" t="s">
        <v>86</v>
      </c>
      <c r="F10" s="56" t="s">
        <v>191</v>
      </c>
      <c r="G10" s="57">
        <v>1.5</v>
      </c>
      <c r="H10" s="57">
        <v>2</v>
      </c>
      <c r="I10" s="57">
        <v>2.5</v>
      </c>
      <c r="J10" s="57">
        <v>2.5</v>
      </c>
      <c r="K10" s="57">
        <v>3</v>
      </c>
      <c r="L10" s="57">
        <v>1.5</v>
      </c>
      <c r="M10" s="57">
        <v>2</v>
      </c>
      <c r="N10" s="57">
        <v>2</v>
      </c>
      <c r="O10" s="57">
        <v>2.5</v>
      </c>
      <c r="P10" s="57">
        <v>1.5</v>
      </c>
      <c r="Q10" s="58">
        <v>2.5</v>
      </c>
      <c r="S10" s="18"/>
      <c r="T10" s="29" t="s">
        <v>90</v>
      </c>
      <c r="U10" s="28"/>
      <c r="V10" s="150">
        <v>0.01</v>
      </c>
      <c r="W10" s="150">
        <v>0.01</v>
      </c>
      <c r="X10" s="150">
        <v>0.01</v>
      </c>
      <c r="Y10" s="150">
        <v>0.01</v>
      </c>
      <c r="Z10" s="150">
        <v>0.01</v>
      </c>
      <c r="AA10" s="150">
        <v>0.01</v>
      </c>
      <c r="AB10" s="150">
        <v>0.01</v>
      </c>
      <c r="AC10" s="150">
        <v>0.01</v>
      </c>
      <c r="AD10" s="150">
        <v>0.01</v>
      </c>
      <c r="AE10" s="150">
        <v>0.01</v>
      </c>
      <c r="AF10" s="150">
        <v>0.01</v>
      </c>
      <c r="AG10" s="64"/>
      <c r="AH10" s="8"/>
    </row>
    <row r="11" spans="2:34" ht="14.25" x14ac:dyDescent="0.3">
      <c r="B11" s="5" t="s">
        <v>87</v>
      </c>
      <c r="C11" s="5" t="s">
        <v>87</v>
      </c>
      <c r="F11" s="56" t="s">
        <v>107</v>
      </c>
      <c r="G11" s="57">
        <v>1.5</v>
      </c>
      <c r="H11" s="57">
        <v>2</v>
      </c>
      <c r="I11" s="57">
        <v>2.5</v>
      </c>
      <c r="J11" s="57">
        <v>2.5</v>
      </c>
      <c r="K11" s="57">
        <v>3</v>
      </c>
      <c r="L11" s="57">
        <v>1.5</v>
      </c>
      <c r="M11" s="57">
        <v>2</v>
      </c>
      <c r="N11" s="57">
        <v>2</v>
      </c>
      <c r="O11" s="57">
        <v>2.5</v>
      </c>
      <c r="P11" s="57">
        <v>1.5</v>
      </c>
      <c r="Q11" s="58">
        <v>2.5</v>
      </c>
      <c r="S11" s="18"/>
      <c r="T11" s="29" t="s">
        <v>93</v>
      </c>
      <c r="U11" s="28"/>
      <c r="V11" s="150">
        <v>5.0000000000000001E-3</v>
      </c>
      <c r="W11" s="150">
        <v>5.0000000000000001E-3</v>
      </c>
      <c r="X11" s="150">
        <v>5.0000000000000001E-3</v>
      </c>
      <c r="Y11" s="150">
        <v>0.01</v>
      </c>
      <c r="Z11" s="150">
        <v>0.01</v>
      </c>
      <c r="AA11" s="150">
        <v>5.0000000000000001E-3</v>
      </c>
      <c r="AB11" s="150">
        <v>5.0000000000000001E-3</v>
      </c>
      <c r="AC11" s="150">
        <v>5.0000000000000001E-3</v>
      </c>
      <c r="AD11" s="150">
        <v>0.01</v>
      </c>
      <c r="AE11" s="150">
        <v>5.0000000000000001E-3</v>
      </c>
      <c r="AF11" s="150">
        <v>0.01</v>
      </c>
      <c r="AG11" s="64"/>
      <c r="AH11" s="8"/>
    </row>
    <row r="12" spans="2:34" ht="14.25" x14ac:dyDescent="0.3">
      <c r="B12" s="5" t="s">
        <v>96</v>
      </c>
      <c r="F12" s="56" t="s">
        <v>106</v>
      </c>
      <c r="G12" s="57">
        <v>2</v>
      </c>
      <c r="H12" s="57">
        <v>2.5</v>
      </c>
      <c r="I12" s="57">
        <v>3</v>
      </c>
      <c r="J12" s="57">
        <v>3</v>
      </c>
      <c r="K12" s="57">
        <v>3.5</v>
      </c>
      <c r="L12" s="57">
        <v>2</v>
      </c>
      <c r="M12" s="57">
        <v>2.5</v>
      </c>
      <c r="N12" s="57">
        <v>2.5</v>
      </c>
      <c r="O12" s="57">
        <v>3.5</v>
      </c>
      <c r="P12" s="57">
        <v>2</v>
      </c>
      <c r="Q12" s="58">
        <v>3</v>
      </c>
      <c r="S12" s="18"/>
      <c r="T12" s="29" t="s">
        <v>89</v>
      </c>
      <c r="U12" s="28"/>
      <c r="V12" s="150">
        <v>0.01</v>
      </c>
      <c r="W12" s="150">
        <v>0.01</v>
      </c>
      <c r="X12" s="150">
        <v>0.01</v>
      </c>
      <c r="Y12" s="150">
        <v>0.01</v>
      </c>
      <c r="Z12" s="150">
        <v>0.01</v>
      </c>
      <c r="AA12" s="150">
        <v>0.01</v>
      </c>
      <c r="AB12" s="150">
        <v>0.01</v>
      </c>
      <c r="AC12" s="150">
        <v>1.4999999999999999E-2</v>
      </c>
      <c r="AD12" s="150">
        <v>0.01</v>
      </c>
      <c r="AE12" s="150">
        <v>0.01</v>
      </c>
      <c r="AF12" s="150">
        <v>0.01</v>
      </c>
      <c r="AG12" s="64"/>
      <c r="AH12" s="8"/>
    </row>
    <row r="13" spans="2:34" ht="14.25" x14ac:dyDescent="0.3">
      <c r="F13" s="56" t="s">
        <v>125</v>
      </c>
      <c r="G13" s="57">
        <v>4</v>
      </c>
      <c r="H13" s="57">
        <v>5</v>
      </c>
      <c r="I13" s="57">
        <v>5.5</v>
      </c>
      <c r="J13" s="57">
        <v>6</v>
      </c>
      <c r="K13" s="57">
        <v>7</v>
      </c>
      <c r="L13" s="57">
        <v>4</v>
      </c>
      <c r="M13" s="57">
        <v>4.5</v>
      </c>
      <c r="N13" s="57">
        <v>5</v>
      </c>
      <c r="O13" s="57">
        <v>6.5</v>
      </c>
      <c r="P13" s="57">
        <v>4</v>
      </c>
      <c r="Q13" s="58">
        <v>6</v>
      </c>
      <c r="S13" s="18"/>
      <c r="T13" s="29" t="s">
        <v>94</v>
      </c>
      <c r="U13" s="11"/>
      <c r="V13" s="150">
        <v>5.0000000000000001E-3</v>
      </c>
      <c r="W13" s="150">
        <v>5.0000000000000001E-3</v>
      </c>
      <c r="X13" s="150">
        <v>5.0000000000000001E-3</v>
      </c>
      <c r="Y13" s="150">
        <v>0.01</v>
      </c>
      <c r="Z13" s="150">
        <v>0.01</v>
      </c>
      <c r="AA13" s="150">
        <v>0</v>
      </c>
      <c r="AB13" s="150">
        <v>0</v>
      </c>
      <c r="AC13" s="150">
        <v>5.0000000000000001E-3</v>
      </c>
      <c r="AD13" s="150">
        <v>0.01</v>
      </c>
      <c r="AE13" s="150">
        <v>0.01</v>
      </c>
      <c r="AF13" s="150">
        <v>0.01</v>
      </c>
      <c r="AG13" s="64"/>
      <c r="AH13" s="8"/>
    </row>
    <row r="14" spans="2:34" ht="14.25" x14ac:dyDescent="0.3">
      <c r="F14" s="56" t="s">
        <v>74</v>
      </c>
      <c r="G14" s="57">
        <v>6.5</v>
      </c>
      <c r="H14" s="57">
        <v>8</v>
      </c>
      <c r="I14" s="57">
        <v>9</v>
      </c>
      <c r="J14" s="57">
        <v>10</v>
      </c>
      <c r="K14" s="57">
        <v>11</v>
      </c>
      <c r="L14" s="57">
        <v>6.5</v>
      </c>
      <c r="M14" s="57">
        <v>7.5</v>
      </c>
      <c r="N14" s="57">
        <v>8</v>
      </c>
      <c r="O14" s="57">
        <v>10</v>
      </c>
      <c r="P14" s="57">
        <v>6.5</v>
      </c>
      <c r="Q14" s="58">
        <v>10</v>
      </c>
      <c r="S14" s="18"/>
      <c r="T14" s="29" t="s">
        <v>100</v>
      </c>
      <c r="U14" s="11"/>
      <c r="V14" s="150">
        <v>5.0000000000000001E-3</v>
      </c>
      <c r="W14" s="150">
        <v>0.01</v>
      </c>
      <c r="X14" s="150">
        <v>0.01</v>
      </c>
      <c r="Y14" s="150">
        <v>5.0000000000000001E-3</v>
      </c>
      <c r="Z14" s="150">
        <v>5.0000000000000001E-3</v>
      </c>
      <c r="AA14" s="150">
        <v>0.01</v>
      </c>
      <c r="AB14" s="150">
        <v>0.01</v>
      </c>
      <c r="AC14" s="150">
        <v>5.0000000000000001E-3</v>
      </c>
      <c r="AD14" s="150">
        <v>5.0000000000000001E-3</v>
      </c>
      <c r="AE14" s="150">
        <v>0.01</v>
      </c>
      <c r="AF14" s="150">
        <v>5.0000000000000001E-3</v>
      </c>
      <c r="AG14" s="64"/>
      <c r="AH14" s="8"/>
    </row>
    <row r="15" spans="2:34" ht="14.25" x14ac:dyDescent="0.3">
      <c r="F15" s="56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8"/>
      <c r="S15" s="18"/>
      <c r="T15" s="29" t="s">
        <v>56</v>
      </c>
      <c r="U15" s="11"/>
      <c r="V15" s="150">
        <v>0.01</v>
      </c>
      <c r="W15" s="150">
        <v>0.01</v>
      </c>
      <c r="X15" s="150">
        <v>0.01</v>
      </c>
      <c r="Y15" s="150">
        <v>0.02</v>
      </c>
      <c r="Z15" s="150">
        <v>1.4999999999999999E-2</v>
      </c>
      <c r="AA15" s="150">
        <v>0</v>
      </c>
      <c r="AB15" s="150">
        <v>0</v>
      </c>
      <c r="AC15" s="150">
        <v>0.01</v>
      </c>
      <c r="AD15" s="150">
        <v>1.4999999999999999E-2</v>
      </c>
      <c r="AE15" s="150">
        <v>0</v>
      </c>
      <c r="AF15" s="150">
        <v>1.4999999999999999E-2</v>
      </c>
      <c r="AG15" s="64"/>
      <c r="AH15" s="8"/>
    </row>
    <row r="16" spans="2:34" ht="14.25" x14ac:dyDescent="0.3">
      <c r="F16" s="56" t="s">
        <v>190</v>
      </c>
      <c r="G16" s="57">
        <v>9</v>
      </c>
      <c r="H16" s="57">
        <v>11</v>
      </c>
      <c r="I16" s="57">
        <v>12.5</v>
      </c>
      <c r="J16" s="57">
        <v>13.5</v>
      </c>
      <c r="K16" s="57">
        <v>15</v>
      </c>
      <c r="L16" s="57">
        <v>9</v>
      </c>
      <c r="M16" s="57">
        <v>10.5</v>
      </c>
      <c r="N16" s="57">
        <v>11</v>
      </c>
      <c r="O16" s="57">
        <v>14</v>
      </c>
      <c r="P16" s="57">
        <v>9</v>
      </c>
      <c r="Q16" s="58">
        <v>13.5</v>
      </c>
      <c r="S16" s="18"/>
      <c r="T16" s="29" t="s">
        <v>54</v>
      </c>
      <c r="U16" s="11"/>
      <c r="V16" s="150">
        <v>2.5000000000000001E-2</v>
      </c>
      <c r="W16" s="150">
        <v>0.02</v>
      </c>
      <c r="X16" s="150">
        <v>0.02</v>
      </c>
      <c r="Y16" s="150">
        <v>0.01</v>
      </c>
      <c r="Z16" s="150">
        <v>0.01</v>
      </c>
      <c r="AA16" s="150">
        <v>0.03</v>
      </c>
      <c r="AB16" s="150">
        <v>0.03</v>
      </c>
      <c r="AC16" s="150">
        <v>0.02</v>
      </c>
      <c r="AD16" s="150">
        <v>0.01</v>
      </c>
      <c r="AE16" s="150">
        <v>0.03</v>
      </c>
      <c r="AF16" s="150">
        <v>0.01</v>
      </c>
      <c r="AG16" s="64"/>
      <c r="AH16" s="8"/>
    </row>
    <row r="17" spans="6:34" ht="14.25" x14ac:dyDescent="0.3">
      <c r="F17" s="56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8"/>
      <c r="S17" s="18"/>
      <c r="T17" s="29" t="s">
        <v>76</v>
      </c>
      <c r="U17" s="11"/>
      <c r="V17" s="150">
        <v>3.5000000000000003E-2</v>
      </c>
      <c r="W17" s="150">
        <v>3.5000000000000003E-2</v>
      </c>
      <c r="X17" s="150">
        <v>3.5000000000000003E-2</v>
      </c>
      <c r="Y17" s="150">
        <v>0.04</v>
      </c>
      <c r="Z17" s="150">
        <v>0.04</v>
      </c>
      <c r="AA17" s="150">
        <v>0</v>
      </c>
      <c r="AB17" s="150">
        <v>0</v>
      </c>
      <c r="AC17" s="150">
        <v>3.5000000000000003E-2</v>
      </c>
      <c r="AD17" s="150">
        <v>0.04</v>
      </c>
      <c r="AE17" s="150">
        <v>0</v>
      </c>
      <c r="AF17" s="150">
        <v>0.04</v>
      </c>
      <c r="AG17" s="64"/>
      <c r="AH17" s="8"/>
    </row>
    <row r="18" spans="6:34" ht="14.25" x14ac:dyDescent="0.3">
      <c r="F18" s="56" t="s">
        <v>171</v>
      </c>
      <c r="G18" s="57">
        <v>7</v>
      </c>
      <c r="H18" s="57">
        <v>9</v>
      </c>
      <c r="I18" s="57">
        <v>10.5</v>
      </c>
      <c r="J18" s="57">
        <v>11</v>
      </c>
      <c r="K18" s="57">
        <v>12.5</v>
      </c>
      <c r="L18" s="57">
        <v>7</v>
      </c>
      <c r="M18" s="57">
        <v>8.5</v>
      </c>
      <c r="N18" s="57">
        <v>9</v>
      </c>
      <c r="O18" s="57">
        <v>11.5</v>
      </c>
      <c r="P18" s="57">
        <v>7</v>
      </c>
      <c r="Q18" s="58">
        <v>11</v>
      </c>
      <c r="T18" s="29" t="s">
        <v>119</v>
      </c>
      <c r="U18" s="11"/>
      <c r="V18" s="150">
        <v>5.0000000000000001E-3</v>
      </c>
      <c r="W18" s="150">
        <v>5.0000000000000001E-3</v>
      </c>
      <c r="X18" s="150">
        <v>5.0000000000000001E-3</v>
      </c>
      <c r="Y18" s="150">
        <v>5.0000000000000001E-3</v>
      </c>
      <c r="Z18" s="150">
        <v>5.0000000000000001E-3</v>
      </c>
      <c r="AA18" s="150">
        <v>5.0000000000000001E-3</v>
      </c>
      <c r="AB18" s="150">
        <v>5.0000000000000001E-3</v>
      </c>
      <c r="AC18" s="150">
        <v>5.0000000000000001E-3</v>
      </c>
      <c r="AD18" s="150">
        <v>5.0000000000000001E-3</v>
      </c>
      <c r="AE18" s="150">
        <v>5.0000000000000001E-3</v>
      </c>
      <c r="AF18" s="150">
        <v>5.0000000000000001E-3</v>
      </c>
      <c r="AG18" s="64"/>
      <c r="AH18" s="8"/>
    </row>
    <row r="19" spans="6:34" ht="15" thickBot="1" x14ac:dyDescent="0.35">
      <c r="F19" s="56" t="s">
        <v>192</v>
      </c>
      <c r="G19" s="57">
        <v>7</v>
      </c>
      <c r="H19" s="57">
        <v>8.5</v>
      </c>
      <c r="I19" s="57">
        <v>10</v>
      </c>
      <c r="J19" s="57">
        <v>10.5</v>
      </c>
      <c r="K19" s="57">
        <v>11.5</v>
      </c>
      <c r="L19" s="57">
        <v>7</v>
      </c>
      <c r="M19" s="57">
        <v>8</v>
      </c>
      <c r="N19" s="57">
        <v>8.5</v>
      </c>
      <c r="O19" s="57">
        <v>11</v>
      </c>
      <c r="P19" s="57">
        <v>7</v>
      </c>
      <c r="Q19" s="58">
        <v>10.5</v>
      </c>
      <c r="T19" s="30" t="s">
        <v>141</v>
      </c>
      <c r="U19" s="31"/>
      <c r="V19" s="151">
        <v>0.02</v>
      </c>
      <c r="W19" s="151">
        <v>0</v>
      </c>
      <c r="X19" s="151">
        <v>0</v>
      </c>
      <c r="Y19" s="151">
        <v>0.02</v>
      </c>
      <c r="Z19" s="151">
        <v>0</v>
      </c>
      <c r="AA19" s="151">
        <v>0.02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H19" s="8"/>
    </row>
    <row r="20" spans="6:34" ht="13.5" thickBot="1" x14ac:dyDescent="0.25">
      <c r="F20" s="56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8"/>
      <c r="T20" s="37" t="s">
        <v>34</v>
      </c>
      <c r="U20" s="40" t="s">
        <v>3</v>
      </c>
      <c r="V20" s="47" t="s">
        <v>81</v>
      </c>
      <c r="W20" s="38"/>
      <c r="X20" s="39"/>
      <c r="Y20" s="7"/>
      <c r="Z20" s="7"/>
      <c r="AA20" s="18"/>
      <c r="AB20" s="20"/>
      <c r="AC20" s="7"/>
      <c r="AD20" s="7"/>
      <c r="AE20" s="7"/>
    </row>
    <row r="21" spans="6:34" ht="13.5" thickBot="1" x14ac:dyDescent="0.25">
      <c r="F21" s="56" t="s">
        <v>193</v>
      </c>
      <c r="G21" s="57">
        <v>7</v>
      </c>
      <c r="H21" s="57">
        <v>8.5</v>
      </c>
      <c r="I21" s="57">
        <v>10</v>
      </c>
      <c r="J21" s="57">
        <v>10.5</v>
      </c>
      <c r="K21" s="57">
        <v>11.5</v>
      </c>
      <c r="L21" s="57">
        <v>7</v>
      </c>
      <c r="M21" s="57">
        <v>8</v>
      </c>
      <c r="N21" s="57">
        <v>8.5</v>
      </c>
      <c r="O21" s="57">
        <v>11</v>
      </c>
      <c r="P21" s="57">
        <v>7</v>
      </c>
      <c r="Q21" s="58">
        <v>10.5</v>
      </c>
      <c r="T21" s="41" t="s">
        <v>10</v>
      </c>
      <c r="U21" s="42">
        <v>385</v>
      </c>
      <c r="V21" s="48">
        <v>520</v>
      </c>
      <c r="W21" s="36" t="s">
        <v>10</v>
      </c>
      <c r="X21" s="19">
        <f>U21*1.1</f>
        <v>423.50000000000006</v>
      </c>
      <c r="Y21" s="1">
        <f>X21*1.05</f>
        <v>444.67500000000007</v>
      </c>
      <c r="AA21" s="21"/>
      <c r="AB21" s="18"/>
    </row>
    <row r="22" spans="6:34" ht="13.5" thickBot="1" x14ac:dyDescent="0.25">
      <c r="F22" s="59" t="s">
        <v>174</v>
      </c>
      <c r="G22" s="57">
        <v>7</v>
      </c>
      <c r="H22" s="57">
        <v>9</v>
      </c>
      <c r="I22" s="57">
        <v>10.5</v>
      </c>
      <c r="J22" s="57">
        <v>11</v>
      </c>
      <c r="K22" s="57">
        <v>12.5</v>
      </c>
      <c r="L22" s="57">
        <v>7</v>
      </c>
      <c r="M22" s="57">
        <v>8.5</v>
      </c>
      <c r="N22" s="57">
        <v>9</v>
      </c>
      <c r="O22" s="57">
        <v>11.5</v>
      </c>
      <c r="P22" s="57">
        <v>7</v>
      </c>
      <c r="Q22" s="58">
        <v>11</v>
      </c>
      <c r="T22" s="43" t="s">
        <v>11</v>
      </c>
      <c r="U22" s="44">
        <v>340</v>
      </c>
      <c r="V22" s="49">
        <v>445</v>
      </c>
      <c r="W22" s="27" t="s">
        <v>11</v>
      </c>
      <c r="X22" s="16">
        <f t="shared" ref="X22:X27" si="0">U22*1.1</f>
        <v>374.00000000000006</v>
      </c>
      <c r="Y22" s="1">
        <f t="shared" ref="Y22:Y30" si="1">X22*1.05</f>
        <v>392.7000000000001</v>
      </c>
      <c r="AA22" s="21"/>
      <c r="AB22" s="18"/>
    </row>
    <row r="23" spans="6:34" ht="13.5" thickBot="1" x14ac:dyDescent="0.25">
      <c r="F23" s="141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42"/>
      <c r="T23" s="43" t="s">
        <v>12</v>
      </c>
      <c r="U23" s="44">
        <v>300</v>
      </c>
      <c r="V23" s="49">
        <v>380</v>
      </c>
      <c r="W23" s="27" t="s">
        <v>12</v>
      </c>
      <c r="X23" s="16">
        <f t="shared" si="0"/>
        <v>330</v>
      </c>
      <c r="Y23" s="1">
        <f t="shared" si="1"/>
        <v>346.5</v>
      </c>
      <c r="AA23" s="21"/>
      <c r="AB23" s="18"/>
    </row>
    <row r="24" spans="6:34" ht="13.5" thickBot="1" x14ac:dyDescent="0.25">
      <c r="F24" s="141" t="s">
        <v>196</v>
      </c>
      <c r="G24" s="137">
        <v>7</v>
      </c>
      <c r="H24" s="137">
        <v>9</v>
      </c>
      <c r="I24" s="137">
        <v>10.5</v>
      </c>
      <c r="J24" s="137">
        <v>11</v>
      </c>
      <c r="K24" s="137">
        <v>12.5</v>
      </c>
      <c r="L24" s="137">
        <v>7</v>
      </c>
      <c r="M24" s="137">
        <v>8.5</v>
      </c>
      <c r="N24" s="137">
        <v>9</v>
      </c>
      <c r="O24" s="137">
        <v>11.5</v>
      </c>
      <c r="P24" s="137">
        <v>7</v>
      </c>
      <c r="Q24" s="142">
        <v>11</v>
      </c>
      <c r="T24" s="43" t="s">
        <v>16</v>
      </c>
      <c r="U24" s="44">
        <v>365</v>
      </c>
      <c r="V24" s="49">
        <v>490</v>
      </c>
      <c r="W24" s="27" t="s">
        <v>16</v>
      </c>
      <c r="X24" s="16">
        <f t="shared" si="0"/>
        <v>401.50000000000006</v>
      </c>
      <c r="Y24" s="1">
        <f t="shared" si="1"/>
        <v>421.5750000000001</v>
      </c>
      <c r="AA24" s="21"/>
      <c r="AB24" s="18"/>
    </row>
    <row r="25" spans="6:34" ht="13.5" thickBot="1" x14ac:dyDescent="0.25">
      <c r="F25" s="56" t="s">
        <v>172</v>
      </c>
      <c r="G25" s="57">
        <v>4.5</v>
      </c>
      <c r="H25" s="57">
        <v>5.5</v>
      </c>
      <c r="I25" s="57">
        <v>6.5</v>
      </c>
      <c r="J25" s="57">
        <v>6.5</v>
      </c>
      <c r="K25" s="57">
        <v>7.5</v>
      </c>
      <c r="L25" s="57">
        <v>4.5</v>
      </c>
      <c r="M25" s="57">
        <v>5</v>
      </c>
      <c r="N25" s="57">
        <v>5.5</v>
      </c>
      <c r="O25" s="57">
        <v>7</v>
      </c>
      <c r="P25" s="57">
        <v>4.5</v>
      </c>
      <c r="Q25" s="58">
        <v>6.5</v>
      </c>
      <c r="T25" s="43" t="s">
        <v>18</v>
      </c>
      <c r="U25" s="44">
        <v>325</v>
      </c>
      <c r="V25" s="49">
        <v>440</v>
      </c>
      <c r="W25" s="27" t="s">
        <v>18</v>
      </c>
      <c r="X25" s="16">
        <f t="shared" si="0"/>
        <v>357.50000000000006</v>
      </c>
      <c r="Y25" s="1">
        <f t="shared" si="1"/>
        <v>375.37500000000006</v>
      </c>
      <c r="AA25" s="21"/>
      <c r="AB25" s="18"/>
    </row>
    <row r="26" spans="6:34" ht="13.5" thickBot="1" x14ac:dyDescent="0.25">
      <c r="F26" s="59" t="s">
        <v>194</v>
      </c>
      <c r="G26" s="57">
        <v>4.5</v>
      </c>
      <c r="H26" s="57">
        <v>5.5</v>
      </c>
      <c r="I26" s="57">
        <v>6.5</v>
      </c>
      <c r="J26" s="57">
        <v>6.5</v>
      </c>
      <c r="K26" s="57">
        <v>7.5</v>
      </c>
      <c r="L26" s="57">
        <v>4.5</v>
      </c>
      <c r="M26" s="57">
        <v>5</v>
      </c>
      <c r="N26" s="57">
        <v>5.5</v>
      </c>
      <c r="O26" s="57">
        <v>7</v>
      </c>
      <c r="P26" s="57">
        <v>4.5</v>
      </c>
      <c r="Q26" s="58">
        <v>6.5</v>
      </c>
      <c r="T26" s="43" t="s">
        <v>13</v>
      </c>
      <c r="U26" s="44">
        <v>310</v>
      </c>
      <c r="V26" s="49">
        <v>400</v>
      </c>
      <c r="W26" s="27" t="s">
        <v>13</v>
      </c>
      <c r="X26" s="16">
        <f t="shared" si="0"/>
        <v>341</v>
      </c>
      <c r="Y26" s="1">
        <f t="shared" si="1"/>
        <v>358.05</v>
      </c>
      <c r="AA26" s="21"/>
      <c r="AB26" s="18"/>
    </row>
    <row r="27" spans="6:34" ht="13.5" thickBot="1" x14ac:dyDescent="0.25">
      <c r="F27" s="14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8"/>
      <c r="T27" s="43" t="s">
        <v>15</v>
      </c>
      <c r="U27" s="44">
        <v>260</v>
      </c>
      <c r="V27" s="50">
        <v>340</v>
      </c>
      <c r="W27" s="27" t="s">
        <v>15</v>
      </c>
      <c r="X27" s="16">
        <f t="shared" si="0"/>
        <v>286</v>
      </c>
      <c r="Y27" s="1">
        <f t="shared" si="1"/>
        <v>300.3</v>
      </c>
      <c r="AA27" s="21"/>
      <c r="AB27" s="18"/>
    </row>
    <row r="28" spans="6:34" ht="13.5" thickBot="1" x14ac:dyDescent="0.25">
      <c r="F28" s="56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8"/>
      <c r="T28" s="43" t="s">
        <v>85</v>
      </c>
      <c r="U28" s="44">
        <v>330</v>
      </c>
      <c r="W28" s="17"/>
      <c r="X28" s="16">
        <f>U28*1.1</f>
        <v>363.00000000000006</v>
      </c>
      <c r="Y28" s="1">
        <f t="shared" si="1"/>
        <v>381.15000000000009</v>
      </c>
      <c r="AA28" s="21"/>
      <c r="AB28" s="18"/>
    </row>
    <row r="29" spans="6:34" ht="13.5" thickBot="1" x14ac:dyDescent="0.25">
      <c r="F29" s="155" t="s">
        <v>219</v>
      </c>
      <c r="G29" s="156">
        <v>0.5</v>
      </c>
      <c r="H29" s="156">
        <v>0.5</v>
      </c>
      <c r="I29" s="156">
        <v>0.5</v>
      </c>
      <c r="J29" s="156">
        <v>0.5</v>
      </c>
      <c r="K29" s="156">
        <v>0.5</v>
      </c>
      <c r="L29" s="156">
        <v>0.5</v>
      </c>
      <c r="M29" s="156">
        <v>0.5</v>
      </c>
      <c r="N29" s="156">
        <v>0.5</v>
      </c>
      <c r="O29" s="156">
        <v>0.5</v>
      </c>
      <c r="P29" s="156">
        <v>0.5</v>
      </c>
      <c r="Q29" s="157">
        <v>0.5</v>
      </c>
      <c r="T29" s="43" t="s">
        <v>86</v>
      </c>
      <c r="U29" s="44">
        <v>295</v>
      </c>
      <c r="X29" s="1">
        <f>U29*1.1</f>
        <v>324.5</v>
      </c>
      <c r="Y29" s="1">
        <f t="shared" si="1"/>
        <v>340.72500000000002</v>
      </c>
      <c r="AA29" s="21"/>
      <c r="AB29" s="18"/>
    </row>
    <row r="30" spans="6:34" ht="13.5" thickBot="1" x14ac:dyDescent="0.25">
      <c r="F30" s="56" t="s">
        <v>129</v>
      </c>
      <c r="G30" s="57">
        <v>3</v>
      </c>
      <c r="H30" s="57">
        <v>3.5</v>
      </c>
      <c r="I30" s="57">
        <v>4</v>
      </c>
      <c r="J30" s="57">
        <v>4.5</v>
      </c>
      <c r="K30" s="57">
        <v>5</v>
      </c>
      <c r="L30" s="57">
        <v>3</v>
      </c>
      <c r="M30" s="57">
        <v>3.5</v>
      </c>
      <c r="N30" s="57">
        <v>3.5</v>
      </c>
      <c r="O30" s="57">
        <v>4.5</v>
      </c>
      <c r="P30" s="57">
        <v>3</v>
      </c>
      <c r="Q30" s="58">
        <v>4.5</v>
      </c>
      <c r="T30" s="45" t="s">
        <v>87</v>
      </c>
      <c r="U30" s="46">
        <v>355</v>
      </c>
      <c r="X30" s="1">
        <f>U30*1.1</f>
        <v>390.50000000000006</v>
      </c>
      <c r="Y30" s="1">
        <f t="shared" si="1"/>
        <v>410.02500000000009</v>
      </c>
      <c r="AA30" s="21"/>
      <c r="AB30" s="18"/>
    </row>
    <row r="31" spans="6:34" x14ac:dyDescent="0.2">
      <c r="F31" s="56" t="s">
        <v>122</v>
      </c>
      <c r="G31" s="57">
        <v>1.5</v>
      </c>
      <c r="H31" s="57">
        <v>2</v>
      </c>
      <c r="I31" s="57">
        <v>2.5</v>
      </c>
      <c r="J31" s="57">
        <v>2.5</v>
      </c>
      <c r="K31" s="57">
        <v>3</v>
      </c>
      <c r="L31" s="57">
        <v>1.5</v>
      </c>
      <c r="M31" s="57">
        <v>2</v>
      </c>
      <c r="N31" s="57">
        <v>2</v>
      </c>
      <c r="O31" s="57">
        <v>2.5</v>
      </c>
      <c r="P31" s="57">
        <v>1.5</v>
      </c>
      <c r="Q31" s="58">
        <v>2.5</v>
      </c>
    </row>
    <row r="32" spans="6:34" ht="13.5" thickBot="1" x14ac:dyDescent="0.25">
      <c r="F32" s="60" t="s">
        <v>126</v>
      </c>
      <c r="G32" s="61">
        <v>1</v>
      </c>
      <c r="H32" s="61">
        <v>1</v>
      </c>
      <c r="I32" s="61">
        <v>1</v>
      </c>
      <c r="J32" s="61">
        <v>1</v>
      </c>
      <c r="K32" s="61">
        <v>1.5</v>
      </c>
      <c r="L32" s="61">
        <v>1</v>
      </c>
      <c r="M32" s="61">
        <v>1</v>
      </c>
      <c r="N32" s="61">
        <v>1</v>
      </c>
      <c r="O32" s="61">
        <v>1.5</v>
      </c>
      <c r="P32" s="61">
        <v>1</v>
      </c>
      <c r="Q32" s="62">
        <v>1</v>
      </c>
    </row>
    <row r="33" spans="1:27" x14ac:dyDescent="0.2">
      <c r="F33" s="56" t="s">
        <v>149</v>
      </c>
      <c r="G33" s="57">
        <v>0.5</v>
      </c>
      <c r="H33" s="57">
        <v>0.5</v>
      </c>
      <c r="I33" s="57">
        <v>0.5</v>
      </c>
      <c r="J33" s="57">
        <v>0.5</v>
      </c>
      <c r="K33" s="57">
        <v>0.5</v>
      </c>
      <c r="L33" s="57">
        <v>0.5</v>
      </c>
      <c r="M33" s="57">
        <v>0.5</v>
      </c>
      <c r="N33" s="57">
        <v>0.5</v>
      </c>
      <c r="O33" s="57">
        <v>0.5</v>
      </c>
      <c r="P33" s="57">
        <v>0.5</v>
      </c>
      <c r="Q33" s="58">
        <v>0.5</v>
      </c>
    </row>
    <row r="34" spans="1:27" x14ac:dyDescent="0.2">
      <c r="F34" s="56" t="s">
        <v>130</v>
      </c>
      <c r="G34" s="57">
        <v>1.5</v>
      </c>
      <c r="H34" s="57">
        <v>2</v>
      </c>
      <c r="I34" s="57">
        <v>2.5</v>
      </c>
      <c r="J34" s="57">
        <v>2.5</v>
      </c>
      <c r="K34" s="57">
        <v>3</v>
      </c>
      <c r="L34" s="57">
        <v>1.5</v>
      </c>
      <c r="M34" s="57">
        <v>2</v>
      </c>
      <c r="N34" s="57">
        <v>2</v>
      </c>
      <c r="O34" s="57">
        <v>2.5</v>
      </c>
      <c r="P34" s="57">
        <v>1.5</v>
      </c>
      <c r="Q34" s="58">
        <v>2.5</v>
      </c>
    </row>
    <row r="35" spans="1:27" x14ac:dyDescent="0.2">
      <c r="F35" s="56" t="s">
        <v>139</v>
      </c>
      <c r="G35" s="57">
        <v>2</v>
      </c>
      <c r="H35" s="57">
        <v>2.5</v>
      </c>
      <c r="I35" s="57">
        <v>3</v>
      </c>
      <c r="J35" s="57">
        <v>3</v>
      </c>
      <c r="K35" s="57">
        <v>3.5</v>
      </c>
      <c r="L35" s="57">
        <v>2</v>
      </c>
      <c r="M35" s="57">
        <v>2.5</v>
      </c>
      <c r="N35" s="57">
        <v>2.5</v>
      </c>
      <c r="O35" s="57">
        <v>3</v>
      </c>
      <c r="P35" s="57">
        <v>2</v>
      </c>
      <c r="Q35" s="58">
        <v>3</v>
      </c>
    </row>
    <row r="36" spans="1:27" x14ac:dyDescent="0.2">
      <c r="F36" s="56" t="s">
        <v>131</v>
      </c>
      <c r="G36" s="57">
        <v>2</v>
      </c>
      <c r="H36" s="57">
        <v>2.5</v>
      </c>
      <c r="I36" s="57">
        <v>3</v>
      </c>
      <c r="J36" s="57">
        <v>3</v>
      </c>
      <c r="K36" s="57">
        <v>3.5</v>
      </c>
      <c r="L36" s="57">
        <v>2</v>
      </c>
      <c r="M36" s="57">
        <v>2.5</v>
      </c>
      <c r="N36" s="57">
        <v>2.5</v>
      </c>
      <c r="O36" s="57">
        <v>3</v>
      </c>
      <c r="P36" s="57">
        <v>2</v>
      </c>
      <c r="Q36" s="58">
        <v>3</v>
      </c>
    </row>
    <row r="37" spans="1:27" x14ac:dyDescent="0.2">
      <c r="F37" s="56" t="s">
        <v>132</v>
      </c>
      <c r="G37" s="57">
        <v>2</v>
      </c>
      <c r="H37" s="57">
        <v>2.5</v>
      </c>
      <c r="I37" s="57">
        <v>3</v>
      </c>
      <c r="J37" s="57">
        <v>3</v>
      </c>
      <c r="K37" s="57">
        <v>3.5</v>
      </c>
      <c r="L37" s="57">
        <v>2</v>
      </c>
      <c r="M37" s="57">
        <v>2.5</v>
      </c>
      <c r="N37" s="57">
        <v>2.5</v>
      </c>
      <c r="O37" s="57">
        <v>3</v>
      </c>
      <c r="P37" s="57">
        <v>2</v>
      </c>
      <c r="Q37" s="58">
        <v>3</v>
      </c>
      <c r="T37" s="18"/>
      <c r="U37" s="20"/>
      <c r="V37" s="8"/>
      <c r="W37" s="8"/>
      <c r="X37" s="8"/>
      <c r="Y37" s="8"/>
      <c r="Z37" s="8"/>
      <c r="AA37" s="8"/>
    </row>
    <row r="38" spans="1:27" x14ac:dyDescent="0.2">
      <c r="F38" s="56" t="s">
        <v>123</v>
      </c>
      <c r="G38" s="57">
        <v>2</v>
      </c>
      <c r="H38" s="57">
        <v>2.5</v>
      </c>
      <c r="I38" s="57">
        <v>3</v>
      </c>
      <c r="J38" s="57">
        <v>3</v>
      </c>
      <c r="K38" s="57">
        <v>3.5</v>
      </c>
      <c r="L38" s="57">
        <v>2</v>
      </c>
      <c r="M38" s="57">
        <v>2.5</v>
      </c>
      <c r="N38" s="57">
        <v>2.5</v>
      </c>
      <c r="O38" s="57">
        <v>3</v>
      </c>
      <c r="P38" s="57">
        <v>2</v>
      </c>
      <c r="Q38" s="58">
        <v>3</v>
      </c>
      <c r="T38" s="21"/>
      <c r="U38" s="18"/>
      <c r="V38" s="8"/>
      <c r="W38" s="8"/>
      <c r="X38" s="8"/>
      <c r="Y38" s="8"/>
      <c r="Z38" s="8"/>
      <c r="AA38" s="8"/>
    </row>
    <row r="39" spans="1:27" x14ac:dyDescent="0.2">
      <c r="F39" s="56" t="s">
        <v>101</v>
      </c>
      <c r="G39" s="57">
        <v>1.5</v>
      </c>
      <c r="H39" s="57">
        <v>2</v>
      </c>
      <c r="I39" s="57">
        <v>2.5</v>
      </c>
      <c r="J39" s="57">
        <v>2.5</v>
      </c>
      <c r="K39" s="57">
        <v>3</v>
      </c>
      <c r="L39" s="57">
        <v>1.5</v>
      </c>
      <c r="M39" s="57">
        <v>2</v>
      </c>
      <c r="N39" s="57">
        <v>2</v>
      </c>
      <c r="O39" s="57">
        <v>2.5</v>
      </c>
      <c r="P39" s="57">
        <v>1.5</v>
      </c>
      <c r="Q39" s="58">
        <v>2.5</v>
      </c>
      <c r="T39" s="21"/>
      <c r="U39" s="18"/>
      <c r="V39" s="8"/>
      <c r="W39" s="8"/>
      <c r="X39" s="8"/>
      <c r="Y39" s="8"/>
      <c r="Z39" s="8"/>
      <c r="AA39" s="8"/>
    </row>
    <row r="40" spans="1:27" x14ac:dyDescent="0.2">
      <c r="C40" s="1" t="s">
        <v>21</v>
      </c>
      <c r="D40" s="8">
        <v>0.2</v>
      </c>
      <c r="F40" s="56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8"/>
      <c r="T40" s="21"/>
      <c r="U40" s="18"/>
      <c r="V40" s="8"/>
      <c r="W40" s="8"/>
      <c r="X40" s="8"/>
      <c r="Y40" s="8"/>
      <c r="Z40" s="8"/>
      <c r="AA40" s="8"/>
    </row>
    <row r="41" spans="1:27" x14ac:dyDescent="0.2">
      <c r="C41" s="1" t="s">
        <v>22</v>
      </c>
      <c r="D41" s="8">
        <v>0.2</v>
      </c>
      <c r="F41" s="56" t="s">
        <v>173</v>
      </c>
      <c r="G41" s="57">
        <v>1.5</v>
      </c>
      <c r="H41" s="57">
        <v>2</v>
      </c>
      <c r="I41" s="57">
        <v>2.5</v>
      </c>
      <c r="J41" s="57">
        <v>2.5</v>
      </c>
      <c r="K41" s="57">
        <v>3</v>
      </c>
      <c r="L41" s="57">
        <v>1.5</v>
      </c>
      <c r="M41" s="57">
        <v>2</v>
      </c>
      <c r="N41" s="57">
        <v>2</v>
      </c>
      <c r="O41" s="57">
        <v>2.5</v>
      </c>
      <c r="P41" s="57">
        <v>1.5</v>
      </c>
      <c r="Q41" s="58">
        <v>2.5</v>
      </c>
      <c r="T41" s="21"/>
      <c r="U41" s="18"/>
      <c r="V41" s="8"/>
      <c r="W41" s="8"/>
      <c r="X41" s="8"/>
      <c r="Y41" s="8"/>
      <c r="Z41" s="8"/>
      <c r="AA41" s="8"/>
    </row>
    <row r="42" spans="1:27" x14ac:dyDescent="0.2">
      <c r="F42" s="56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8"/>
      <c r="T42" s="21"/>
      <c r="U42" s="18"/>
      <c r="V42" s="8"/>
      <c r="W42" s="8"/>
      <c r="X42" s="8"/>
      <c r="Y42" s="8"/>
      <c r="Z42" s="8"/>
      <c r="AA42" s="8"/>
    </row>
    <row r="43" spans="1:27" x14ac:dyDescent="0.2">
      <c r="F43" s="56" t="s">
        <v>116</v>
      </c>
      <c r="G43" s="57">
        <v>2.5</v>
      </c>
      <c r="H43" s="57">
        <v>3</v>
      </c>
      <c r="I43" s="57">
        <v>3.5</v>
      </c>
      <c r="J43" s="57">
        <v>3.5</v>
      </c>
      <c r="K43" s="57">
        <v>4</v>
      </c>
      <c r="L43" s="57">
        <v>2.5</v>
      </c>
      <c r="M43" s="57">
        <v>3</v>
      </c>
      <c r="N43" s="57">
        <v>3</v>
      </c>
      <c r="O43" s="57">
        <v>4</v>
      </c>
      <c r="P43" s="57">
        <v>2.5</v>
      </c>
      <c r="Q43" s="58">
        <v>3.5</v>
      </c>
      <c r="T43" s="21"/>
      <c r="U43" s="18"/>
      <c r="V43" s="8"/>
      <c r="W43" s="8"/>
      <c r="X43" s="8"/>
      <c r="Y43" s="8"/>
      <c r="Z43" s="8"/>
      <c r="AA43" s="8"/>
    </row>
    <row r="44" spans="1:27" x14ac:dyDescent="0.2">
      <c r="A44" s="1" t="s">
        <v>19</v>
      </c>
      <c r="F44" s="56" t="s">
        <v>133</v>
      </c>
      <c r="G44" s="57">
        <v>5.5</v>
      </c>
      <c r="H44" s="57">
        <v>7</v>
      </c>
      <c r="I44" s="57">
        <v>8</v>
      </c>
      <c r="J44" s="57">
        <v>8.5</v>
      </c>
      <c r="K44" s="57">
        <v>9.5</v>
      </c>
      <c r="L44" s="57">
        <v>5.5</v>
      </c>
      <c r="M44" s="57">
        <v>6.5</v>
      </c>
      <c r="N44" s="57">
        <v>7</v>
      </c>
      <c r="O44" s="57">
        <v>9</v>
      </c>
      <c r="P44" s="57">
        <v>5.5</v>
      </c>
      <c r="Q44" s="58">
        <v>8.5</v>
      </c>
      <c r="T44" s="21"/>
      <c r="U44" s="18"/>
    </row>
    <row r="45" spans="1:27" x14ac:dyDescent="0.2">
      <c r="A45" s="4" t="s">
        <v>9</v>
      </c>
      <c r="F45" s="56" t="s">
        <v>82</v>
      </c>
      <c r="G45" s="57">
        <v>5</v>
      </c>
      <c r="H45" s="57">
        <v>6</v>
      </c>
      <c r="I45" s="57">
        <v>7</v>
      </c>
      <c r="J45" s="57">
        <v>7.5</v>
      </c>
      <c r="K45" s="57">
        <v>8.5</v>
      </c>
      <c r="L45" s="57">
        <v>5</v>
      </c>
      <c r="M45" s="57">
        <v>5.5</v>
      </c>
      <c r="N45" s="57">
        <v>6</v>
      </c>
      <c r="O45" s="57">
        <v>7.5</v>
      </c>
      <c r="P45" s="57">
        <v>5</v>
      </c>
      <c r="Q45" s="58">
        <v>7.5</v>
      </c>
      <c r="T45" s="21"/>
      <c r="U45" s="18"/>
      <c r="V45" s="10"/>
      <c r="W45" s="10"/>
      <c r="X45" s="10"/>
      <c r="Y45" s="10"/>
      <c r="Z45" s="10"/>
      <c r="AA45" s="10"/>
    </row>
    <row r="46" spans="1:27" x14ac:dyDescent="0.2">
      <c r="A46" s="5" t="s">
        <v>10</v>
      </c>
      <c r="F46" s="63" t="s">
        <v>44</v>
      </c>
      <c r="G46" s="57">
        <v>5</v>
      </c>
      <c r="H46" s="57">
        <v>6.5</v>
      </c>
      <c r="I46" s="57">
        <v>7.5</v>
      </c>
      <c r="J46" s="57">
        <v>8</v>
      </c>
      <c r="K46" s="57">
        <v>9</v>
      </c>
      <c r="L46" s="57">
        <v>5</v>
      </c>
      <c r="M46" s="57">
        <v>6</v>
      </c>
      <c r="N46" s="57">
        <v>6.5</v>
      </c>
      <c r="O46" s="57">
        <v>8</v>
      </c>
      <c r="P46" s="57">
        <v>5</v>
      </c>
      <c r="Q46" s="58">
        <v>8</v>
      </c>
      <c r="T46" s="21"/>
      <c r="U46" s="18"/>
      <c r="V46" s="10"/>
      <c r="W46" s="10"/>
      <c r="X46" s="10"/>
      <c r="Y46" s="10"/>
      <c r="Z46" s="10"/>
      <c r="AA46" s="10"/>
    </row>
    <row r="47" spans="1:27" ht="13.5" thickBot="1" x14ac:dyDescent="0.25">
      <c r="A47" s="5" t="s">
        <v>11</v>
      </c>
      <c r="F47" s="136" t="s">
        <v>124</v>
      </c>
      <c r="G47" s="57">
        <v>3</v>
      </c>
      <c r="H47" s="57">
        <v>4</v>
      </c>
      <c r="I47" s="57">
        <v>4.5</v>
      </c>
      <c r="J47" s="57">
        <v>5</v>
      </c>
      <c r="K47" s="57">
        <v>5.5</v>
      </c>
      <c r="L47" s="57">
        <v>3</v>
      </c>
      <c r="M47" s="57">
        <v>3.5</v>
      </c>
      <c r="N47" s="57">
        <v>4</v>
      </c>
      <c r="O47" s="57">
        <v>5</v>
      </c>
      <c r="P47" s="57">
        <v>3</v>
      </c>
      <c r="Q47" s="58">
        <v>5</v>
      </c>
      <c r="T47" s="21"/>
      <c r="U47" s="18"/>
      <c r="V47" s="10"/>
      <c r="W47" s="10"/>
      <c r="X47" s="10"/>
      <c r="Y47" s="10"/>
      <c r="Z47" s="10"/>
      <c r="AA47" s="10"/>
    </row>
    <row r="48" spans="1:27" x14ac:dyDescent="0.2">
      <c r="A48" s="5" t="s">
        <v>12</v>
      </c>
      <c r="F48" s="138" t="s">
        <v>150</v>
      </c>
      <c r="G48" s="139">
        <v>0.5</v>
      </c>
      <c r="H48" s="139">
        <v>0.5</v>
      </c>
      <c r="I48" s="139">
        <v>0.5</v>
      </c>
      <c r="J48" s="139">
        <v>0.5</v>
      </c>
      <c r="K48" s="139">
        <v>0.5</v>
      </c>
      <c r="L48" s="139">
        <v>0.5</v>
      </c>
      <c r="M48" s="139">
        <v>0.5</v>
      </c>
      <c r="N48" s="139">
        <v>0.5</v>
      </c>
      <c r="O48" s="139">
        <v>0.5</v>
      </c>
      <c r="P48" s="139">
        <v>0.5</v>
      </c>
      <c r="Q48" s="140">
        <v>0.5</v>
      </c>
      <c r="U48" s="10"/>
      <c r="V48" s="10"/>
      <c r="W48" s="10"/>
      <c r="X48" s="10"/>
      <c r="Y48" s="10"/>
      <c r="Z48" s="10"/>
      <c r="AA48" s="10"/>
    </row>
    <row r="49" spans="1:25" x14ac:dyDescent="0.2">
      <c r="A49" s="5" t="s">
        <v>13</v>
      </c>
      <c r="F49" s="141" t="s">
        <v>134</v>
      </c>
      <c r="G49" s="137">
        <v>1.5</v>
      </c>
      <c r="H49" s="137">
        <v>2</v>
      </c>
      <c r="I49" s="137">
        <v>2.5</v>
      </c>
      <c r="J49" s="137">
        <v>2.5</v>
      </c>
      <c r="K49" s="137">
        <v>3</v>
      </c>
      <c r="L49" s="137">
        <v>1.5</v>
      </c>
      <c r="M49" s="137">
        <v>2</v>
      </c>
      <c r="N49" s="137">
        <v>2</v>
      </c>
      <c r="O49" s="137">
        <v>2.5</v>
      </c>
      <c r="P49" s="137">
        <v>1.5</v>
      </c>
      <c r="Q49" s="142">
        <v>2.5</v>
      </c>
      <c r="V49" s="18"/>
      <c r="W49" s="18"/>
      <c r="X49" s="18"/>
      <c r="Y49" s="18"/>
    </row>
    <row r="50" spans="1:25" x14ac:dyDescent="0.2">
      <c r="A50" s="5" t="s">
        <v>14</v>
      </c>
      <c r="F50" s="141" t="s">
        <v>140</v>
      </c>
      <c r="G50" s="137">
        <v>2</v>
      </c>
      <c r="H50" s="137">
        <v>2.5</v>
      </c>
      <c r="I50" s="137">
        <v>3</v>
      </c>
      <c r="J50" s="137">
        <v>3</v>
      </c>
      <c r="K50" s="137">
        <v>3.5</v>
      </c>
      <c r="L50" s="137">
        <v>2</v>
      </c>
      <c r="M50" s="137">
        <v>2.5</v>
      </c>
      <c r="N50" s="137">
        <v>2.5</v>
      </c>
      <c r="O50" s="137">
        <v>3</v>
      </c>
      <c r="P50" s="137">
        <v>2</v>
      </c>
      <c r="Q50" s="142">
        <v>3</v>
      </c>
    </row>
    <row r="51" spans="1:25" x14ac:dyDescent="0.2">
      <c r="A51" s="5" t="s">
        <v>15</v>
      </c>
      <c r="F51" s="141" t="s">
        <v>135</v>
      </c>
      <c r="G51" s="137">
        <v>2</v>
      </c>
      <c r="H51" s="137">
        <v>2.5</v>
      </c>
      <c r="I51" s="137">
        <v>3</v>
      </c>
      <c r="J51" s="137">
        <v>3</v>
      </c>
      <c r="K51" s="137">
        <v>3.5</v>
      </c>
      <c r="L51" s="137">
        <v>2</v>
      </c>
      <c r="M51" s="137">
        <v>2.5</v>
      </c>
      <c r="N51" s="137">
        <v>2.5</v>
      </c>
      <c r="O51" s="137">
        <v>3</v>
      </c>
      <c r="P51" s="137">
        <v>2</v>
      </c>
      <c r="Q51" s="142">
        <v>3</v>
      </c>
    </row>
    <row r="52" spans="1:25" x14ac:dyDescent="0.2">
      <c r="A52" s="5" t="s">
        <v>16</v>
      </c>
      <c r="F52" s="141" t="s">
        <v>136</v>
      </c>
      <c r="G52" s="137">
        <v>2</v>
      </c>
      <c r="H52" s="137">
        <v>2.5</v>
      </c>
      <c r="I52" s="137">
        <v>3</v>
      </c>
      <c r="J52" s="137">
        <v>3</v>
      </c>
      <c r="K52" s="137">
        <v>3.5</v>
      </c>
      <c r="L52" s="137">
        <v>2</v>
      </c>
      <c r="M52" s="137">
        <v>2.5</v>
      </c>
      <c r="N52" s="137">
        <v>2.5</v>
      </c>
      <c r="O52" s="137">
        <v>3</v>
      </c>
      <c r="P52" s="137">
        <v>2</v>
      </c>
      <c r="Q52" s="142">
        <v>3</v>
      </c>
    </row>
    <row r="53" spans="1:25" x14ac:dyDescent="0.2">
      <c r="A53" s="5" t="s">
        <v>17</v>
      </c>
      <c r="F53" s="143" t="s">
        <v>57</v>
      </c>
      <c r="G53" s="137">
        <v>2</v>
      </c>
      <c r="H53" s="137">
        <v>2.5</v>
      </c>
      <c r="I53" s="137">
        <v>3</v>
      </c>
      <c r="J53" s="137">
        <v>3</v>
      </c>
      <c r="K53" s="137">
        <v>3.5</v>
      </c>
      <c r="L53" s="137">
        <v>2</v>
      </c>
      <c r="M53" s="137">
        <v>2.5</v>
      </c>
      <c r="N53" s="137">
        <v>2.5</v>
      </c>
      <c r="O53" s="137">
        <v>3</v>
      </c>
      <c r="P53" s="137">
        <v>2</v>
      </c>
      <c r="Q53" s="142">
        <v>3</v>
      </c>
    </row>
    <row r="54" spans="1:25" x14ac:dyDescent="0.2">
      <c r="A54" s="5" t="s">
        <v>18</v>
      </c>
      <c r="F54" s="143" t="s">
        <v>58</v>
      </c>
      <c r="G54" s="137">
        <v>2</v>
      </c>
      <c r="H54" s="137">
        <v>2.5</v>
      </c>
      <c r="I54" s="137">
        <v>3</v>
      </c>
      <c r="J54" s="137">
        <v>3</v>
      </c>
      <c r="K54" s="137">
        <v>3.5</v>
      </c>
      <c r="L54" s="137">
        <v>2</v>
      </c>
      <c r="M54" s="137">
        <v>2.5</v>
      </c>
      <c r="N54" s="137">
        <v>2.5</v>
      </c>
      <c r="O54" s="137">
        <v>3</v>
      </c>
      <c r="P54" s="137">
        <v>2</v>
      </c>
      <c r="Q54" s="142">
        <v>3</v>
      </c>
    </row>
    <row r="55" spans="1:25" x14ac:dyDescent="0.2">
      <c r="C55" s="14"/>
      <c r="F55" s="141" t="s">
        <v>137</v>
      </c>
      <c r="G55" s="137">
        <v>3</v>
      </c>
      <c r="H55" s="137">
        <v>3.5</v>
      </c>
      <c r="I55" s="137">
        <v>4</v>
      </c>
      <c r="J55" s="137">
        <v>4.5</v>
      </c>
      <c r="K55" s="137">
        <v>5</v>
      </c>
      <c r="L55" s="137">
        <v>3</v>
      </c>
      <c r="M55" s="137">
        <v>3.5</v>
      </c>
      <c r="N55" s="137">
        <v>3.5</v>
      </c>
      <c r="O55" s="137">
        <v>4.5</v>
      </c>
      <c r="P55" s="137">
        <v>3</v>
      </c>
      <c r="Q55" s="142">
        <v>4.5</v>
      </c>
    </row>
    <row r="56" spans="1:25" x14ac:dyDescent="0.2">
      <c r="A56" s="14" t="s">
        <v>23</v>
      </c>
      <c r="B56" s="14"/>
      <c r="D56" s="14"/>
      <c r="F56" s="141" t="s">
        <v>138</v>
      </c>
      <c r="G56" s="137">
        <v>5.5</v>
      </c>
      <c r="H56" s="137">
        <v>7</v>
      </c>
      <c r="I56" s="137">
        <v>8</v>
      </c>
      <c r="J56" s="137">
        <v>8.5</v>
      </c>
      <c r="K56" s="137">
        <v>9.5</v>
      </c>
      <c r="L56" s="137">
        <v>5.5</v>
      </c>
      <c r="M56" s="137">
        <v>6.5</v>
      </c>
      <c r="N56" s="137">
        <v>7</v>
      </c>
      <c r="O56" s="137">
        <v>9</v>
      </c>
      <c r="P56" s="137">
        <v>5.5</v>
      </c>
      <c r="Q56" s="142">
        <v>8.5</v>
      </c>
    </row>
    <row r="57" spans="1:25" x14ac:dyDescent="0.2">
      <c r="F57" s="141" t="s">
        <v>117</v>
      </c>
      <c r="G57" s="137">
        <v>5</v>
      </c>
      <c r="H57" s="137">
        <v>6.5</v>
      </c>
      <c r="I57" s="137">
        <v>7.5</v>
      </c>
      <c r="J57" s="137">
        <v>8</v>
      </c>
      <c r="K57" s="137">
        <v>9</v>
      </c>
      <c r="L57" s="137">
        <v>5</v>
      </c>
      <c r="M57" s="137">
        <v>6</v>
      </c>
      <c r="N57" s="137">
        <v>6.5</v>
      </c>
      <c r="O57" s="137">
        <v>8</v>
      </c>
      <c r="P57" s="137">
        <v>5</v>
      </c>
      <c r="Q57" s="142">
        <v>8</v>
      </c>
    </row>
    <row r="58" spans="1:25" ht="13.5" thickBot="1" x14ac:dyDescent="0.25">
      <c r="A58" s="1" t="s">
        <v>25</v>
      </c>
      <c r="F58" s="144" t="s">
        <v>151</v>
      </c>
      <c r="G58" s="145">
        <v>3.5</v>
      </c>
      <c r="H58" s="145">
        <v>4.5</v>
      </c>
      <c r="I58" s="145">
        <v>5</v>
      </c>
      <c r="J58" s="145">
        <v>5.5</v>
      </c>
      <c r="K58" s="145">
        <v>6</v>
      </c>
      <c r="L58" s="145">
        <v>3.5</v>
      </c>
      <c r="M58" s="145">
        <v>4</v>
      </c>
      <c r="N58" s="145">
        <v>4.5</v>
      </c>
      <c r="O58" s="145">
        <v>5.5</v>
      </c>
      <c r="P58" s="145">
        <v>3.5</v>
      </c>
      <c r="Q58" s="146">
        <v>5.5</v>
      </c>
    </row>
    <row r="59" spans="1:25" x14ac:dyDescent="0.2">
      <c r="A59" s="8">
        <v>0</v>
      </c>
      <c r="F59" s="6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25" x14ac:dyDescent="0.2">
      <c r="A60" s="8">
        <v>0.05</v>
      </c>
      <c r="F60" s="23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25" x14ac:dyDescent="0.2">
      <c r="F61" s="23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</row>
    <row r="62" spans="1:25" x14ac:dyDescent="0.2">
      <c r="A62" s="1" t="s">
        <v>26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1:25" x14ac:dyDescent="0.2">
      <c r="A63" s="8">
        <v>0</v>
      </c>
      <c r="F63" s="6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1:25" x14ac:dyDescent="0.2">
      <c r="A64" s="8">
        <v>0.01</v>
      </c>
      <c r="F64" s="6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 x14ac:dyDescent="0.2">
      <c r="A65" s="8">
        <v>0.02</v>
      </c>
      <c r="F65" s="6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1:17" x14ac:dyDescent="0.2">
      <c r="A66" s="8">
        <v>0.03</v>
      </c>
      <c r="F66" s="6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</row>
    <row r="67" spans="1:17" x14ac:dyDescent="0.2">
      <c r="A67" s="8">
        <v>0.04</v>
      </c>
      <c r="F67" s="6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1:17" x14ac:dyDescent="0.2">
      <c r="A68" s="8">
        <v>0.05</v>
      </c>
      <c r="F68" s="6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1:17" x14ac:dyDescent="0.2">
      <c r="A69" s="8">
        <v>0.06</v>
      </c>
      <c r="F69" s="6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1:17" x14ac:dyDescent="0.2">
      <c r="A70" s="8">
        <v>7.0000000000000007E-2</v>
      </c>
      <c r="F70" s="6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7" x14ac:dyDescent="0.2">
      <c r="A71" s="8">
        <v>0.08</v>
      </c>
      <c r="F71" s="6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7" x14ac:dyDescent="0.2">
      <c r="A72" s="8">
        <v>0.09</v>
      </c>
      <c r="F72" s="6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1:17" x14ac:dyDescent="0.2">
      <c r="A73" s="8">
        <v>0.1</v>
      </c>
      <c r="F73" s="6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</row>
    <row r="74" spans="1:17" x14ac:dyDescent="0.2">
      <c r="A74" s="8">
        <v>0.12</v>
      </c>
      <c r="F74" s="6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1:17" x14ac:dyDescent="0.2">
      <c r="A75" s="8">
        <v>0.13</v>
      </c>
      <c r="F75" s="6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1:17" x14ac:dyDescent="0.2">
      <c r="A76" s="8">
        <v>0.14000000000000001</v>
      </c>
      <c r="F76" s="6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1:17" ht="13.5" thickBot="1" x14ac:dyDescent="0.25">
      <c r="A77" s="8">
        <v>0.15</v>
      </c>
      <c r="F77" s="6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1:17" ht="14.25" thickTop="1" thickBot="1" x14ac:dyDescent="0.25">
      <c r="A78" s="1" t="s">
        <v>27</v>
      </c>
      <c r="F78" s="65" t="s">
        <v>32</v>
      </c>
      <c r="G78" s="7" t="s">
        <v>10</v>
      </c>
      <c r="H78" s="7" t="s">
        <v>11</v>
      </c>
      <c r="I78" s="7" t="s">
        <v>12</v>
      </c>
      <c r="J78" s="7" t="s">
        <v>13</v>
      </c>
      <c r="K78" s="7" t="s">
        <v>15</v>
      </c>
      <c r="L78" s="7" t="s">
        <v>16</v>
      </c>
      <c r="M78" s="7" t="s">
        <v>18</v>
      </c>
      <c r="N78" s="7" t="s">
        <v>85</v>
      </c>
      <c r="O78" s="7" t="s">
        <v>86</v>
      </c>
      <c r="P78" s="7" t="s">
        <v>87</v>
      </c>
      <c r="Q78" s="7" t="s">
        <v>96</v>
      </c>
    </row>
    <row r="79" spans="1:17" x14ac:dyDescent="0.2">
      <c r="A79" s="8">
        <v>0</v>
      </c>
      <c r="F79" s="66" t="s">
        <v>99</v>
      </c>
      <c r="G79" s="102">
        <v>0.1</v>
      </c>
      <c r="H79" s="129">
        <v>0.1</v>
      </c>
      <c r="I79" s="129">
        <v>0.1</v>
      </c>
      <c r="J79" s="129">
        <v>0.1</v>
      </c>
      <c r="K79" s="129">
        <v>0.1</v>
      </c>
      <c r="L79" s="129">
        <v>0.1</v>
      </c>
      <c r="M79" s="129">
        <v>0.1</v>
      </c>
      <c r="N79" s="129">
        <v>0.1</v>
      </c>
      <c r="O79" s="129">
        <v>0.1</v>
      </c>
      <c r="P79" s="129">
        <v>0.1</v>
      </c>
      <c r="Q79" s="130">
        <v>0.1</v>
      </c>
    </row>
    <row r="80" spans="1:17" x14ac:dyDescent="0.2">
      <c r="A80" s="8">
        <v>0.03</v>
      </c>
      <c r="F80" s="68" t="s">
        <v>208</v>
      </c>
      <c r="G80" s="104">
        <v>0.1</v>
      </c>
      <c r="H80" s="131">
        <v>0.1</v>
      </c>
      <c r="I80" s="131">
        <v>0.1</v>
      </c>
      <c r="J80" s="131">
        <v>0.1</v>
      </c>
      <c r="K80" s="131">
        <v>0.1</v>
      </c>
      <c r="L80" s="131">
        <v>0.1</v>
      </c>
      <c r="M80" s="131">
        <v>0.1</v>
      </c>
      <c r="N80" s="131">
        <v>0.1</v>
      </c>
      <c r="O80" s="131">
        <v>0.1</v>
      </c>
      <c r="P80" s="131">
        <v>0.1</v>
      </c>
      <c r="Q80" s="132">
        <v>0.1</v>
      </c>
    </row>
    <row r="81" spans="1:17" x14ac:dyDescent="0.2">
      <c r="A81" s="8">
        <v>0.05</v>
      </c>
      <c r="F81" s="68" t="s">
        <v>181</v>
      </c>
      <c r="G81" s="104">
        <v>0.1</v>
      </c>
      <c r="H81" s="131">
        <v>0.1</v>
      </c>
      <c r="I81" s="131">
        <v>0.2</v>
      </c>
      <c r="J81" s="131">
        <v>0.1</v>
      </c>
      <c r="K81" s="131">
        <v>0.1</v>
      </c>
      <c r="L81" s="131">
        <v>0.2</v>
      </c>
      <c r="M81" s="131">
        <v>0.2</v>
      </c>
      <c r="N81" s="131">
        <v>0.1</v>
      </c>
      <c r="O81" s="131">
        <v>0.1</v>
      </c>
      <c r="P81" s="131">
        <v>0.2</v>
      </c>
      <c r="Q81" s="132">
        <v>0.1</v>
      </c>
    </row>
    <row r="82" spans="1:17" x14ac:dyDescent="0.2">
      <c r="A82" s="8">
        <v>0.08</v>
      </c>
      <c r="F82" s="72" t="s">
        <v>152</v>
      </c>
      <c r="G82" s="104">
        <v>0.2</v>
      </c>
      <c r="H82" s="131">
        <v>0.2</v>
      </c>
      <c r="I82" s="131">
        <v>0.3</v>
      </c>
      <c r="J82" s="131">
        <v>0.2</v>
      </c>
      <c r="K82" s="131">
        <v>0.2</v>
      </c>
      <c r="L82" s="131">
        <v>0.4</v>
      </c>
      <c r="M82" s="131">
        <v>0.5</v>
      </c>
      <c r="N82" s="131">
        <v>0.2</v>
      </c>
      <c r="O82" s="131">
        <v>0.1</v>
      </c>
      <c r="P82" s="131">
        <v>0.4</v>
      </c>
      <c r="Q82" s="132">
        <v>0.1</v>
      </c>
    </row>
    <row r="83" spans="1:17" x14ac:dyDescent="0.2">
      <c r="A83" s="8">
        <v>0.09</v>
      </c>
      <c r="F83" s="72" t="s">
        <v>182</v>
      </c>
      <c r="G83" s="104">
        <v>0.1</v>
      </c>
      <c r="H83" s="131">
        <v>0.1</v>
      </c>
      <c r="I83" s="131">
        <v>0.1</v>
      </c>
      <c r="J83" s="131">
        <v>0.1</v>
      </c>
      <c r="K83" s="131">
        <v>0.1</v>
      </c>
      <c r="L83" s="131">
        <v>0.1</v>
      </c>
      <c r="M83" s="131">
        <v>0.1</v>
      </c>
      <c r="N83" s="131">
        <v>0.1</v>
      </c>
      <c r="O83" s="131">
        <v>0.1</v>
      </c>
      <c r="P83" s="131">
        <v>0.1</v>
      </c>
      <c r="Q83" s="132">
        <v>0.1</v>
      </c>
    </row>
    <row r="84" spans="1:17" x14ac:dyDescent="0.2">
      <c r="A84" s="8">
        <v>0.1</v>
      </c>
      <c r="F84" s="72" t="s">
        <v>209</v>
      </c>
      <c r="G84" s="104">
        <v>0.2</v>
      </c>
      <c r="H84" s="131">
        <v>0.2</v>
      </c>
      <c r="I84" s="131">
        <v>0.2</v>
      </c>
      <c r="J84" s="131">
        <v>0.3</v>
      </c>
      <c r="K84" s="131">
        <v>0.3</v>
      </c>
      <c r="L84" s="131">
        <v>0.2</v>
      </c>
      <c r="M84" s="131">
        <v>0.2</v>
      </c>
      <c r="N84" s="131">
        <v>0.2</v>
      </c>
      <c r="O84" s="131">
        <v>0.3</v>
      </c>
      <c r="P84" s="131">
        <v>0.2</v>
      </c>
      <c r="Q84" s="132">
        <v>0.4</v>
      </c>
    </row>
    <row r="85" spans="1:17" x14ac:dyDescent="0.2">
      <c r="A85" s="8"/>
      <c r="F85" s="68" t="s">
        <v>210</v>
      </c>
      <c r="G85" s="104">
        <v>0.2</v>
      </c>
      <c r="H85" s="131">
        <v>0.4</v>
      </c>
      <c r="I85" s="131">
        <v>0.3</v>
      </c>
      <c r="J85" s="131">
        <v>0.2</v>
      </c>
      <c r="K85" s="131">
        <v>0.2</v>
      </c>
      <c r="L85" s="131">
        <v>0.5</v>
      </c>
      <c r="M85" s="131">
        <v>0.5</v>
      </c>
      <c r="N85" s="131">
        <v>0.5</v>
      </c>
      <c r="O85" s="131">
        <v>0.2</v>
      </c>
      <c r="P85" s="131">
        <v>0.6</v>
      </c>
      <c r="Q85" s="132">
        <v>0.2</v>
      </c>
    </row>
    <row r="86" spans="1:17" x14ac:dyDescent="0.2">
      <c r="F86" s="73" t="s">
        <v>211</v>
      </c>
      <c r="G86" s="104">
        <v>0.4</v>
      </c>
      <c r="H86" s="131">
        <v>0.5</v>
      </c>
      <c r="I86" s="131">
        <v>0.6</v>
      </c>
      <c r="J86" s="131">
        <v>0.3</v>
      </c>
      <c r="K86" s="131">
        <v>0.3</v>
      </c>
      <c r="L86" s="131">
        <v>0.6</v>
      </c>
      <c r="M86" s="131">
        <v>0.7</v>
      </c>
      <c r="N86" s="131">
        <v>0.5</v>
      </c>
      <c r="O86" s="131">
        <v>0.2</v>
      </c>
      <c r="P86" s="131">
        <v>0.7</v>
      </c>
      <c r="Q86" s="132">
        <v>0.4</v>
      </c>
    </row>
    <row r="87" spans="1:17" x14ac:dyDescent="0.2">
      <c r="A87" s="1" t="s">
        <v>28</v>
      </c>
      <c r="F87" s="73" t="s">
        <v>212</v>
      </c>
      <c r="G87" s="104">
        <v>0.4</v>
      </c>
      <c r="H87" s="131">
        <v>0.4</v>
      </c>
      <c r="I87" s="131">
        <v>0.3</v>
      </c>
      <c r="J87" s="131">
        <v>0.3</v>
      </c>
      <c r="K87" s="131">
        <v>0.3</v>
      </c>
      <c r="L87" s="131">
        <v>0.5</v>
      </c>
      <c r="M87" s="131">
        <v>0.5</v>
      </c>
      <c r="N87" s="131">
        <v>0.5</v>
      </c>
      <c r="O87" s="131">
        <v>0.3</v>
      </c>
      <c r="P87" s="131">
        <v>0.5</v>
      </c>
      <c r="Q87" s="132">
        <v>0.4</v>
      </c>
    </row>
    <row r="88" spans="1:17" x14ac:dyDescent="0.2">
      <c r="A88" s="8">
        <v>0</v>
      </c>
      <c r="F88" s="68" t="s">
        <v>183</v>
      </c>
      <c r="G88" s="104">
        <v>0.2</v>
      </c>
      <c r="H88" s="131">
        <v>0.4</v>
      </c>
      <c r="I88" s="131">
        <v>0.5</v>
      </c>
      <c r="J88" s="131">
        <v>0.3</v>
      </c>
      <c r="K88" s="131">
        <v>0.3</v>
      </c>
      <c r="L88" s="131">
        <v>0.4</v>
      </c>
      <c r="M88" s="131">
        <v>0.5</v>
      </c>
      <c r="N88" s="131">
        <v>0.4</v>
      </c>
      <c r="O88" s="131">
        <v>0.3</v>
      </c>
      <c r="P88" s="131">
        <v>0.5</v>
      </c>
      <c r="Q88" s="132">
        <v>0.4</v>
      </c>
    </row>
    <row r="89" spans="1:17" x14ac:dyDescent="0.2">
      <c r="A89" s="8">
        <v>0.08</v>
      </c>
      <c r="F89" s="74" t="s">
        <v>213</v>
      </c>
      <c r="G89" s="104">
        <v>0.4</v>
      </c>
      <c r="H89" s="131">
        <v>0.5</v>
      </c>
      <c r="I89" s="131">
        <v>0.5</v>
      </c>
      <c r="J89" s="131">
        <v>0.3</v>
      </c>
      <c r="K89" s="131">
        <v>0.4</v>
      </c>
      <c r="L89" s="131">
        <v>0.5</v>
      </c>
      <c r="M89" s="131">
        <v>0.6</v>
      </c>
      <c r="N89" s="131">
        <v>0.5</v>
      </c>
      <c r="O89" s="131">
        <v>0.3</v>
      </c>
      <c r="P89" s="131">
        <v>0.5</v>
      </c>
      <c r="Q89" s="132">
        <v>0.3</v>
      </c>
    </row>
    <row r="90" spans="1:17" x14ac:dyDescent="0.2">
      <c r="A90" s="8">
        <v>0.1</v>
      </c>
      <c r="F90" s="75" t="s">
        <v>184</v>
      </c>
      <c r="G90" s="104">
        <v>0.4</v>
      </c>
      <c r="H90" s="131">
        <v>0.5</v>
      </c>
      <c r="I90" s="131">
        <v>0.6</v>
      </c>
      <c r="J90" s="131">
        <v>0.3</v>
      </c>
      <c r="K90" s="131">
        <v>0.4</v>
      </c>
      <c r="L90" s="131">
        <v>0.5</v>
      </c>
      <c r="M90" s="131">
        <v>0.6</v>
      </c>
      <c r="N90" s="131">
        <v>0.5</v>
      </c>
      <c r="O90" s="131">
        <v>0.3</v>
      </c>
      <c r="P90" s="131">
        <v>0.6</v>
      </c>
      <c r="Q90" s="132">
        <v>0.3</v>
      </c>
    </row>
    <row r="91" spans="1:17" x14ac:dyDescent="0.2">
      <c r="A91" s="8">
        <v>0.12</v>
      </c>
      <c r="F91" s="68" t="s">
        <v>214</v>
      </c>
      <c r="G91" s="104">
        <v>0.4</v>
      </c>
      <c r="H91" s="131">
        <v>0.5</v>
      </c>
      <c r="I91" s="131">
        <v>0.5</v>
      </c>
      <c r="J91" s="131">
        <v>0.3</v>
      </c>
      <c r="K91" s="131">
        <v>0.4</v>
      </c>
      <c r="L91" s="131">
        <v>0.5</v>
      </c>
      <c r="M91" s="131">
        <v>0.5</v>
      </c>
      <c r="N91" s="131">
        <v>0.5</v>
      </c>
      <c r="O91" s="131">
        <v>0.3</v>
      </c>
      <c r="P91" s="131">
        <v>0.6</v>
      </c>
      <c r="Q91" s="132">
        <v>0.3</v>
      </c>
    </row>
    <row r="92" spans="1:17" x14ac:dyDescent="0.2">
      <c r="A92" s="8">
        <v>0.16</v>
      </c>
      <c r="F92" s="68" t="s">
        <v>215</v>
      </c>
      <c r="G92" s="104">
        <v>0.7</v>
      </c>
      <c r="H92" s="131">
        <v>1</v>
      </c>
      <c r="I92" s="131">
        <v>1.1000000000000001</v>
      </c>
      <c r="J92" s="131">
        <v>0.9</v>
      </c>
      <c r="K92" s="131">
        <v>1</v>
      </c>
      <c r="L92" s="131">
        <v>1.2</v>
      </c>
      <c r="M92" s="131">
        <v>1.3</v>
      </c>
      <c r="N92" s="131">
        <v>1.1000000000000001</v>
      </c>
      <c r="O92" s="131">
        <v>0.9</v>
      </c>
      <c r="P92" s="131">
        <v>1.4</v>
      </c>
      <c r="Q92" s="132">
        <v>0.7</v>
      </c>
    </row>
    <row r="93" spans="1:17" x14ac:dyDescent="0.2">
      <c r="A93" s="8">
        <v>0.2</v>
      </c>
      <c r="F93" s="74" t="s">
        <v>153</v>
      </c>
      <c r="G93" s="104">
        <v>1.2</v>
      </c>
      <c r="H93" s="131">
        <v>1.6</v>
      </c>
      <c r="I93" s="131">
        <v>1.9</v>
      </c>
      <c r="J93" s="131">
        <v>1.7</v>
      </c>
      <c r="K93" s="131">
        <v>2</v>
      </c>
      <c r="L93" s="131">
        <v>1.5</v>
      </c>
      <c r="M93" s="131">
        <v>1.7</v>
      </c>
      <c r="N93" s="131">
        <v>1.7</v>
      </c>
      <c r="O93" s="131">
        <v>1.7</v>
      </c>
      <c r="P93" s="131">
        <v>1.7</v>
      </c>
      <c r="Q93" s="132">
        <v>1.4</v>
      </c>
    </row>
    <row r="94" spans="1:17" x14ac:dyDescent="0.2">
      <c r="F94" s="75" t="s">
        <v>154</v>
      </c>
      <c r="G94" s="104">
        <v>0.9</v>
      </c>
      <c r="H94" s="131">
        <v>1.4</v>
      </c>
      <c r="I94" s="131">
        <v>1.6</v>
      </c>
      <c r="J94" s="131">
        <v>1.2</v>
      </c>
      <c r="K94" s="131">
        <v>1.2</v>
      </c>
      <c r="L94" s="131">
        <v>1.5</v>
      </c>
      <c r="M94" s="131">
        <v>1.9</v>
      </c>
      <c r="N94" s="131">
        <v>1.5</v>
      </c>
      <c r="O94" s="131">
        <v>1.1000000000000001</v>
      </c>
      <c r="P94" s="131">
        <v>1.7</v>
      </c>
      <c r="Q94" s="132">
        <v>1</v>
      </c>
    </row>
    <row r="95" spans="1:17" x14ac:dyDescent="0.2">
      <c r="A95" s="1" t="s">
        <v>29</v>
      </c>
      <c r="F95" s="75" t="s">
        <v>161</v>
      </c>
      <c r="G95" s="104">
        <v>0.4</v>
      </c>
      <c r="H95" s="131">
        <v>0.6</v>
      </c>
      <c r="I95" s="131">
        <v>0.7</v>
      </c>
      <c r="J95" s="131">
        <v>0.4</v>
      </c>
      <c r="K95" s="131">
        <v>0.6</v>
      </c>
      <c r="L95" s="131">
        <v>0.7</v>
      </c>
      <c r="M95" s="131">
        <v>0.8</v>
      </c>
      <c r="N95" s="131">
        <v>0.7</v>
      </c>
      <c r="O95" s="131">
        <v>0.5</v>
      </c>
      <c r="P95" s="131">
        <v>0.8</v>
      </c>
      <c r="Q95" s="132">
        <v>0.3</v>
      </c>
    </row>
    <row r="96" spans="1:17" x14ac:dyDescent="0.2">
      <c r="A96" s="8">
        <v>0</v>
      </c>
      <c r="F96" s="75" t="s">
        <v>155</v>
      </c>
      <c r="G96" s="104">
        <v>0.2</v>
      </c>
      <c r="H96" s="131">
        <v>0.3</v>
      </c>
      <c r="I96" s="131">
        <v>0.2</v>
      </c>
      <c r="J96" s="131">
        <v>0.2</v>
      </c>
      <c r="K96" s="131">
        <v>0.2</v>
      </c>
      <c r="L96" s="131">
        <v>0.3</v>
      </c>
      <c r="M96" s="131">
        <v>0.2</v>
      </c>
      <c r="N96" s="131">
        <v>0.3</v>
      </c>
      <c r="O96" s="131">
        <v>0.2</v>
      </c>
      <c r="P96" s="131">
        <v>0.5</v>
      </c>
      <c r="Q96" s="132">
        <v>0.2</v>
      </c>
    </row>
    <row r="97" spans="1:17" ht="13.5" thickBot="1" x14ac:dyDescent="0.25">
      <c r="A97" s="8">
        <v>0.04</v>
      </c>
      <c r="F97" s="76" t="s">
        <v>60</v>
      </c>
      <c r="G97" s="106">
        <v>0.2</v>
      </c>
      <c r="H97" s="107">
        <v>0.3</v>
      </c>
      <c r="I97" s="107">
        <v>0.2</v>
      </c>
      <c r="J97" s="107">
        <v>0.2</v>
      </c>
      <c r="K97" s="107">
        <v>0.2</v>
      </c>
      <c r="L97" s="107">
        <v>0.3</v>
      </c>
      <c r="M97" s="107">
        <v>0.2</v>
      </c>
      <c r="N97" s="107">
        <v>0.3</v>
      </c>
      <c r="O97" s="107">
        <v>0.2</v>
      </c>
      <c r="P97" s="107">
        <v>0.5</v>
      </c>
      <c r="Q97" s="108">
        <v>0.2</v>
      </c>
    </row>
    <row r="98" spans="1:17" ht="13.5" thickBot="1" x14ac:dyDescent="0.25">
      <c r="A98" s="8">
        <v>0.06</v>
      </c>
      <c r="F98" s="80" t="s">
        <v>118</v>
      </c>
      <c r="G98" s="133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  <c r="N98" s="134">
        <v>0</v>
      </c>
      <c r="O98" s="134">
        <v>0</v>
      </c>
      <c r="P98" s="134">
        <v>0</v>
      </c>
      <c r="Q98" s="135">
        <v>0</v>
      </c>
    </row>
    <row r="99" spans="1:17" x14ac:dyDescent="0.2">
      <c r="A99" s="8">
        <v>0.08</v>
      </c>
      <c r="F99" s="81" t="s">
        <v>59</v>
      </c>
      <c r="G99" s="102">
        <v>0.1</v>
      </c>
      <c r="H99" s="129">
        <v>0.1</v>
      </c>
      <c r="I99" s="129">
        <v>0.1</v>
      </c>
      <c r="J99" s="129">
        <v>0.1</v>
      </c>
      <c r="K99" s="129">
        <v>0.1</v>
      </c>
      <c r="L99" s="129">
        <v>0.1</v>
      </c>
      <c r="M99" s="129">
        <v>0.1</v>
      </c>
      <c r="N99" s="129">
        <v>0.1</v>
      </c>
      <c r="O99" s="129">
        <v>0.1</v>
      </c>
      <c r="P99" s="129">
        <v>0.1</v>
      </c>
      <c r="Q99" s="130">
        <v>0.1</v>
      </c>
    </row>
    <row r="100" spans="1:17" x14ac:dyDescent="0.2">
      <c r="A100" s="8">
        <v>0.09</v>
      </c>
      <c r="F100" s="75" t="s">
        <v>185</v>
      </c>
      <c r="G100" s="104">
        <v>0.2</v>
      </c>
      <c r="H100" s="131">
        <v>0.3</v>
      </c>
      <c r="I100" s="131">
        <v>0.3</v>
      </c>
      <c r="J100" s="131">
        <v>0.3</v>
      </c>
      <c r="K100" s="131">
        <v>0.2</v>
      </c>
      <c r="L100" s="131">
        <v>0.3</v>
      </c>
      <c r="M100" s="131">
        <v>0.3</v>
      </c>
      <c r="N100" s="131">
        <v>0.3</v>
      </c>
      <c r="O100" s="131">
        <v>0.2</v>
      </c>
      <c r="P100" s="131">
        <v>0.4</v>
      </c>
      <c r="Q100" s="132">
        <v>0.3</v>
      </c>
    </row>
    <row r="101" spans="1:17" x14ac:dyDescent="0.2">
      <c r="A101" s="8">
        <v>0.1</v>
      </c>
      <c r="F101" s="75" t="s">
        <v>186</v>
      </c>
      <c r="G101" s="104">
        <v>0.3</v>
      </c>
      <c r="H101" s="131">
        <v>0.4</v>
      </c>
      <c r="I101" s="131">
        <v>0.4</v>
      </c>
      <c r="J101" s="131">
        <v>0.4</v>
      </c>
      <c r="K101" s="131">
        <v>0.4</v>
      </c>
      <c r="L101" s="131">
        <v>0.3</v>
      </c>
      <c r="M101" s="131">
        <v>0.4</v>
      </c>
      <c r="N101" s="131">
        <v>0.4</v>
      </c>
      <c r="O101" s="131">
        <v>0.3</v>
      </c>
      <c r="P101" s="131">
        <v>0.4</v>
      </c>
      <c r="Q101" s="132">
        <v>0.3</v>
      </c>
    </row>
    <row r="102" spans="1:17" x14ac:dyDescent="0.2">
      <c r="A102" s="8">
        <v>0.11</v>
      </c>
      <c r="F102" s="68" t="s">
        <v>156</v>
      </c>
      <c r="G102" s="104">
        <v>0.2</v>
      </c>
      <c r="H102" s="131">
        <v>0.2</v>
      </c>
      <c r="I102" s="131">
        <v>0.2</v>
      </c>
      <c r="J102" s="131">
        <v>0.3</v>
      </c>
      <c r="K102" s="131">
        <v>0.2</v>
      </c>
      <c r="L102" s="131">
        <v>0.2</v>
      </c>
      <c r="M102" s="131">
        <v>0.2</v>
      </c>
      <c r="N102" s="131">
        <v>0.3</v>
      </c>
      <c r="O102" s="131">
        <v>0.2</v>
      </c>
      <c r="P102" s="131">
        <v>0.3</v>
      </c>
      <c r="Q102" s="132">
        <v>0.3</v>
      </c>
    </row>
    <row r="103" spans="1:17" x14ac:dyDescent="0.2">
      <c r="A103" s="8">
        <v>0.12</v>
      </c>
      <c r="F103" s="75" t="s">
        <v>187</v>
      </c>
      <c r="G103" s="104">
        <v>0.1</v>
      </c>
      <c r="H103" s="131">
        <v>0.2</v>
      </c>
      <c r="I103" s="131">
        <v>0.2</v>
      </c>
      <c r="J103" s="131">
        <v>0.3</v>
      </c>
      <c r="K103" s="131">
        <v>0.2</v>
      </c>
      <c r="L103" s="131">
        <v>0.1</v>
      </c>
      <c r="M103" s="131">
        <v>0.1</v>
      </c>
      <c r="N103" s="131">
        <v>0.2</v>
      </c>
      <c r="O103" s="131">
        <v>0.2</v>
      </c>
      <c r="P103" s="131">
        <v>0.1</v>
      </c>
      <c r="Q103" s="132">
        <v>0.2</v>
      </c>
    </row>
    <row r="104" spans="1:17" ht="13.5" thickBot="1" x14ac:dyDescent="0.25">
      <c r="A104" s="1" t="s">
        <v>30</v>
      </c>
      <c r="F104" s="82" t="s">
        <v>216</v>
      </c>
      <c r="G104" s="104">
        <v>0.1</v>
      </c>
      <c r="H104" s="131">
        <v>0.2</v>
      </c>
      <c r="I104" s="131">
        <v>0.2</v>
      </c>
      <c r="J104" s="131">
        <v>0.3</v>
      </c>
      <c r="K104" s="131">
        <v>0.2</v>
      </c>
      <c r="L104" s="131">
        <v>0.1</v>
      </c>
      <c r="M104" s="131">
        <v>0.1</v>
      </c>
      <c r="N104" s="131">
        <v>0.2</v>
      </c>
      <c r="O104" s="131">
        <v>0.2</v>
      </c>
      <c r="P104" s="131">
        <v>0.1</v>
      </c>
      <c r="Q104" s="132">
        <v>0.2</v>
      </c>
    </row>
    <row r="105" spans="1:17" ht="14.25" thickTop="1" thickBot="1" x14ac:dyDescent="0.25">
      <c r="A105" s="8">
        <v>0</v>
      </c>
      <c r="F105" s="82" t="s">
        <v>91</v>
      </c>
      <c r="G105" s="131">
        <v>0.1</v>
      </c>
      <c r="H105" s="131">
        <v>0.3</v>
      </c>
      <c r="I105" s="131">
        <v>0.3</v>
      </c>
      <c r="J105" s="131">
        <v>0.3</v>
      </c>
      <c r="K105" s="131">
        <v>0.2</v>
      </c>
      <c r="L105" s="131">
        <v>0.3</v>
      </c>
      <c r="M105" s="131">
        <v>0.3</v>
      </c>
      <c r="N105" s="131">
        <v>0.3</v>
      </c>
      <c r="O105" s="131">
        <v>0.3</v>
      </c>
      <c r="P105" s="131">
        <v>0.2</v>
      </c>
      <c r="Q105" s="132">
        <v>0.3</v>
      </c>
    </row>
    <row r="106" spans="1:17" ht="13.5" thickTop="1" x14ac:dyDescent="0.2">
      <c r="A106" s="8">
        <v>0.01</v>
      </c>
      <c r="F106" s="83" t="s">
        <v>188</v>
      </c>
      <c r="G106" s="131">
        <v>0.2</v>
      </c>
      <c r="H106" s="131">
        <v>0.3</v>
      </c>
      <c r="I106" s="131">
        <v>0.3</v>
      </c>
      <c r="J106" s="131">
        <v>0.3</v>
      </c>
      <c r="K106" s="131">
        <v>0.3</v>
      </c>
      <c r="L106" s="131">
        <v>0.3</v>
      </c>
      <c r="M106" s="131">
        <v>0.4</v>
      </c>
      <c r="N106" s="131">
        <v>0.3</v>
      </c>
      <c r="O106" s="131">
        <v>0.4</v>
      </c>
      <c r="P106" s="131">
        <v>0.2</v>
      </c>
      <c r="Q106" s="132">
        <v>0.3</v>
      </c>
    </row>
    <row r="107" spans="1:17" x14ac:dyDescent="0.2">
      <c r="A107" s="8">
        <v>0.02</v>
      </c>
      <c r="F107" s="68" t="s">
        <v>189</v>
      </c>
      <c r="G107" s="131">
        <v>0.2</v>
      </c>
      <c r="H107" s="131">
        <v>0.4</v>
      </c>
      <c r="I107" s="131">
        <v>0.4</v>
      </c>
      <c r="J107" s="131">
        <v>0.3</v>
      </c>
      <c r="K107" s="131">
        <v>0.3</v>
      </c>
      <c r="L107" s="131">
        <v>0.6</v>
      </c>
      <c r="M107" s="131">
        <v>0.6</v>
      </c>
      <c r="N107" s="131">
        <v>0.5</v>
      </c>
      <c r="O107" s="131">
        <v>0.3</v>
      </c>
      <c r="P107" s="131">
        <v>0.6</v>
      </c>
      <c r="Q107" s="132">
        <v>0.2</v>
      </c>
    </row>
    <row r="108" spans="1:17" ht="13.5" thickBot="1" x14ac:dyDescent="0.25">
      <c r="A108" s="8">
        <v>0.03</v>
      </c>
      <c r="F108" s="72" t="s">
        <v>218</v>
      </c>
      <c r="G108" s="131">
        <v>0.4</v>
      </c>
      <c r="H108" s="131">
        <v>0.5</v>
      </c>
      <c r="I108" s="131">
        <v>0.5</v>
      </c>
      <c r="J108" s="131">
        <v>0.3</v>
      </c>
      <c r="K108" s="131">
        <v>0.4</v>
      </c>
      <c r="L108" s="131">
        <v>0.6</v>
      </c>
      <c r="M108" s="131">
        <v>0.7</v>
      </c>
      <c r="N108" s="131">
        <v>0.5</v>
      </c>
      <c r="O108" s="131">
        <v>0.3</v>
      </c>
      <c r="P108" s="131">
        <v>0.7</v>
      </c>
      <c r="Q108" s="132">
        <v>0.3</v>
      </c>
    </row>
    <row r="109" spans="1:17" ht="13.5" thickBot="1" x14ac:dyDescent="0.25">
      <c r="A109" s="8">
        <v>0.04</v>
      </c>
      <c r="F109" s="148" t="s">
        <v>170</v>
      </c>
      <c r="G109" s="149">
        <v>0</v>
      </c>
      <c r="H109" s="134">
        <v>0</v>
      </c>
      <c r="I109" s="134">
        <v>0</v>
      </c>
      <c r="J109" s="134">
        <v>0</v>
      </c>
      <c r="K109" s="134">
        <v>0</v>
      </c>
      <c r="L109" s="134">
        <v>0</v>
      </c>
      <c r="M109" s="134">
        <v>0</v>
      </c>
      <c r="N109" s="134">
        <v>0</v>
      </c>
      <c r="O109" s="134">
        <v>0</v>
      </c>
      <c r="P109" s="134">
        <v>0</v>
      </c>
      <c r="Q109" s="135">
        <v>0</v>
      </c>
    </row>
    <row r="110" spans="1:17" x14ac:dyDescent="0.2">
      <c r="A110" s="8">
        <v>0.05</v>
      </c>
      <c r="F110" s="72" t="s">
        <v>157</v>
      </c>
      <c r="G110" s="131">
        <v>0.3</v>
      </c>
      <c r="H110" s="131">
        <v>0.5</v>
      </c>
      <c r="I110" s="131">
        <v>0.6</v>
      </c>
      <c r="J110" s="131">
        <v>0.5</v>
      </c>
      <c r="K110" s="131">
        <v>0.5</v>
      </c>
      <c r="L110" s="131">
        <v>0.6</v>
      </c>
      <c r="M110" s="131">
        <v>0.7</v>
      </c>
      <c r="N110" s="131">
        <v>0.6</v>
      </c>
      <c r="O110" s="131">
        <v>0.5</v>
      </c>
      <c r="P110" s="131">
        <v>0.7</v>
      </c>
      <c r="Q110" s="132">
        <v>0.5</v>
      </c>
    </row>
    <row r="111" spans="1:17" x14ac:dyDescent="0.2">
      <c r="A111" s="8">
        <v>0.06</v>
      </c>
      <c r="F111" s="68" t="s">
        <v>158</v>
      </c>
      <c r="G111" s="131">
        <v>0.4</v>
      </c>
      <c r="H111" s="131">
        <v>0.5</v>
      </c>
      <c r="I111" s="131">
        <v>0.7</v>
      </c>
      <c r="J111" s="131">
        <v>0.5</v>
      </c>
      <c r="K111" s="131">
        <v>0.6</v>
      </c>
      <c r="L111" s="131">
        <v>0.6</v>
      </c>
      <c r="M111" s="131">
        <v>0.7</v>
      </c>
      <c r="N111" s="131">
        <v>0.6</v>
      </c>
      <c r="O111" s="131">
        <v>0.6</v>
      </c>
      <c r="P111" s="131">
        <v>0.7</v>
      </c>
      <c r="Q111" s="132">
        <v>0.6</v>
      </c>
    </row>
    <row r="112" spans="1:17" x14ac:dyDescent="0.2">
      <c r="A112" s="8">
        <v>7.0000000000000007E-2</v>
      </c>
      <c r="F112" s="73" t="s">
        <v>159</v>
      </c>
      <c r="G112" s="104">
        <v>0.5</v>
      </c>
      <c r="H112" s="131">
        <v>0.7</v>
      </c>
      <c r="I112" s="131">
        <v>0.7</v>
      </c>
      <c r="J112" s="131">
        <v>0.5</v>
      </c>
      <c r="K112" s="131">
        <v>0.6</v>
      </c>
      <c r="L112" s="131">
        <v>0.8</v>
      </c>
      <c r="M112" s="131">
        <v>0.9</v>
      </c>
      <c r="N112" s="131">
        <v>0.9</v>
      </c>
      <c r="O112" s="131">
        <v>0.6</v>
      </c>
      <c r="P112" s="131">
        <v>1.1000000000000001</v>
      </c>
      <c r="Q112" s="132">
        <v>0.5</v>
      </c>
    </row>
    <row r="113" spans="1:17" x14ac:dyDescent="0.2">
      <c r="A113" s="8">
        <v>0.08</v>
      </c>
      <c r="F113" s="73" t="s">
        <v>75</v>
      </c>
      <c r="G113" s="104">
        <v>0.1</v>
      </c>
      <c r="H113" s="131">
        <v>0.1</v>
      </c>
      <c r="I113" s="131">
        <v>0.1</v>
      </c>
      <c r="J113" s="131">
        <v>0.1</v>
      </c>
      <c r="K113" s="131">
        <v>0.1</v>
      </c>
      <c r="L113" s="131">
        <v>0.1</v>
      </c>
      <c r="M113" s="131">
        <v>0.1</v>
      </c>
      <c r="N113" s="131">
        <v>0.1</v>
      </c>
      <c r="O113" s="131">
        <v>0.1</v>
      </c>
      <c r="P113" s="131">
        <v>0.1</v>
      </c>
      <c r="Q113" s="132">
        <v>0.1</v>
      </c>
    </row>
    <row r="114" spans="1:17" ht="13.5" thickBot="1" x14ac:dyDescent="0.25">
      <c r="A114" s="8">
        <v>0.09</v>
      </c>
      <c r="F114" s="84" t="s">
        <v>160</v>
      </c>
      <c r="G114" s="106">
        <v>0.1</v>
      </c>
      <c r="H114" s="107">
        <v>0.1</v>
      </c>
      <c r="I114" s="107">
        <v>0.1</v>
      </c>
      <c r="J114" s="107">
        <v>0.1</v>
      </c>
      <c r="K114" s="107">
        <v>0.1</v>
      </c>
      <c r="L114" s="107">
        <v>0.1</v>
      </c>
      <c r="M114" s="107">
        <v>0.1</v>
      </c>
      <c r="N114" s="107">
        <v>0.1</v>
      </c>
      <c r="O114" s="107">
        <v>0.1</v>
      </c>
      <c r="P114" s="107">
        <v>0.1</v>
      </c>
      <c r="Q114" s="108">
        <v>0.1</v>
      </c>
    </row>
    <row r="115" spans="1:17" x14ac:dyDescent="0.2">
      <c r="A115" s="8">
        <v>0.1</v>
      </c>
      <c r="F115" s="85" t="s">
        <v>206</v>
      </c>
      <c r="G115" s="154">
        <v>1.2</v>
      </c>
      <c r="H115" s="154">
        <v>1</v>
      </c>
      <c r="I115" s="154">
        <v>1.4</v>
      </c>
      <c r="J115" s="154">
        <v>0.8</v>
      </c>
      <c r="K115" s="154">
        <v>0.8</v>
      </c>
      <c r="L115" s="154">
        <v>1.2</v>
      </c>
      <c r="M115" s="154">
        <v>2</v>
      </c>
      <c r="N115" s="154">
        <v>1.1000000000000001</v>
      </c>
      <c r="O115" s="154">
        <v>0.7</v>
      </c>
      <c r="P115" s="154">
        <v>1.4</v>
      </c>
      <c r="Q115" s="154">
        <v>0.5</v>
      </c>
    </row>
    <row r="116" spans="1:17" x14ac:dyDescent="0.2">
      <c r="A116" s="1" t="s">
        <v>24</v>
      </c>
      <c r="F116" s="85" t="s">
        <v>207</v>
      </c>
      <c r="G116" s="154">
        <v>1.1000000000000001</v>
      </c>
      <c r="H116" s="154">
        <v>1.2</v>
      </c>
      <c r="I116" s="154">
        <v>1.5</v>
      </c>
      <c r="J116" s="154">
        <v>0.5</v>
      </c>
      <c r="K116" s="154">
        <v>0.5</v>
      </c>
      <c r="L116" s="154">
        <v>1.9</v>
      </c>
      <c r="M116" s="154">
        <v>2.5</v>
      </c>
      <c r="N116" s="154">
        <v>1.3</v>
      </c>
      <c r="O116" s="154">
        <v>0.5</v>
      </c>
      <c r="P116" s="154">
        <v>2.2999999999999998</v>
      </c>
      <c r="Q116" s="154">
        <v>0.1</v>
      </c>
    </row>
    <row r="117" spans="1:17" x14ac:dyDescent="0.2">
      <c r="A117" s="8">
        <v>0</v>
      </c>
      <c r="F117" s="85" t="s">
        <v>195</v>
      </c>
      <c r="G117" s="154">
        <v>1</v>
      </c>
      <c r="H117" s="154">
        <v>1.9</v>
      </c>
      <c r="I117" s="154">
        <v>2</v>
      </c>
      <c r="J117" s="154">
        <v>1.4</v>
      </c>
      <c r="K117" s="154">
        <v>1.2</v>
      </c>
      <c r="L117" s="154">
        <v>2.4</v>
      </c>
      <c r="M117" s="154">
        <v>2.7</v>
      </c>
      <c r="N117" s="154">
        <v>1.9</v>
      </c>
      <c r="O117" s="154">
        <v>1.2</v>
      </c>
      <c r="P117" s="154">
        <v>2.5</v>
      </c>
      <c r="Q117" s="154">
        <v>1</v>
      </c>
    </row>
    <row r="118" spans="1:17" x14ac:dyDescent="0.2">
      <c r="A118" s="8">
        <v>0.05</v>
      </c>
      <c r="F118" s="85" t="s">
        <v>217</v>
      </c>
      <c r="G118" s="154">
        <v>0.1</v>
      </c>
      <c r="H118" s="154">
        <v>0.3</v>
      </c>
      <c r="I118" s="154">
        <v>0.3</v>
      </c>
      <c r="J118" s="154">
        <v>0.3</v>
      </c>
      <c r="K118" s="154">
        <v>0.2</v>
      </c>
      <c r="L118" s="154">
        <v>0.3</v>
      </c>
      <c r="M118" s="154">
        <v>0.3</v>
      </c>
      <c r="N118" s="154">
        <v>0.3</v>
      </c>
      <c r="O118" s="154">
        <v>0.3</v>
      </c>
      <c r="P118" s="154">
        <v>0.2</v>
      </c>
      <c r="Q118" s="154">
        <v>0.3</v>
      </c>
    </row>
    <row r="119" spans="1:17" x14ac:dyDescent="0.2">
      <c r="A119" s="8">
        <v>0.1</v>
      </c>
      <c r="F119" s="85"/>
      <c r="G119"/>
      <c r="H119"/>
      <c r="I119"/>
      <c r="J119"/>
      <c r="K119"/>
      <c r="L119"/>
      <c r="M119"/>
      <c r="N119"/>
      <c r="O119"/>
      <c r="P119"/>
      <c r="Q119"/>
    </row>
    <row r="120" spans="1:17" x14ac:dyDescent="0.2">
      <c r="A120" s="8">
        <v>0.15</v>
      </c>
      <c r="F120" s="85"/>
      <c r="G120"/>
      <c r="H120"/>
      <c r="I120"/>
      <c r="J120"/>
      <c r="K120"/>
      <c r="L120"/>
      <c r="M120"/>
      <c r="N120"/>
      <c r="O120"/>
      <c r="P120"/>
      <c r="Q120"/>
    </row>
    <row r="121" spans="1:17" x14ac:dyDescent="0.2">
      <c r="F121" s="85"/>
    </row>
    <row r="122" spans="1:17" x14ac:dyDescent="0.2">
      <c r="A122" s="1" t="s">
        <v>35</v>
      </c>
      <c r="F122" s="85"/>
    </row>
    <row r="123" spans="1:17" ht="13.5" thickBot="1" x14ac:dyDescent="0.25">
      <c r="A123" s="1" t="s">
        <v>3</v>
      </c>
    </row>
    <row r="124" spans="1:17" ht="14.25" thickTop="1" thickBot="1" x14ac:dyDescent="0.25">
      <c r="A124" s="1" t="s">
        <v>36</v>
      </c>
      <c r="F124" s="86" t="s">
        <v>144</v>
      </c>
      <c r="G124" s="101" t="s">
        <v>10</v>
      </c>
      <c r="H124" s="101" t="s">
        <v>11</v>
      </c>
      <c r="I124" s="101" t="s">
        <v>12</v>
      </c>
      <c r="J124" s="101" t="s">
        <v>13</v>
      </c>
      <c r="K124" s="101" t="s">
        <v>15</v>
      </c>
      <c r="L124" s="101" t="s">
        <v>16</v>
      </c>
      <c r="M124" s="101" t="s">
        <v>18</v>
      </c>
      <c r="N124" s="101" t="s">
        <v>85</v>
      </c>
      <c r="O124" s="101" t="s">
        <v>86</v>
      </c>
      <c r="P124" s="101" t="s">
        <v>87</v>
      </c>
      <c r="Q124" s="101" t="s">
        <v>96</v>
      </c>
    </row>
    <row r="125" spans="1:17" ht="14.25" x14ac:dyDescent="0.3">
      <c r="F125" s="29" t="s">
        <v>197</v>
      </c>
      <c r="G125" s="102">
        <v>0.1</v>
      </c>
      <c r="H125" s="129">
        <v>0.1</v>
      </c>
      <c r="I125" s="129">
        <v>0.1</v>
      </c>
      <c r="J125" s="129">
        <v>0.1</v>
      </c>
      <c r="K125" s="129">
        <v>0.1</v>
      </c>
      <c r="L125" s="129">
        <v>0.1</v>
      </c>
      <c r="M125" s="129">
        <v>0.1</v>
      </c>
      <c r="N125" s="129">
        <v>0.1</v>
      </c>
      <c r="O125" s="129">
        <v>0.1</v>
      </c>
      <c r="P125" s="129">
        <v>0.1</v>
      </c>
      <c r="Q125" s="130">
        <v>0.1</v>
      </c>
    </row>
    <row r="126" spans="1:17" ht="14.25" x14ac:dyDescent="0.3">
      <c r="A126" s="1" t="s">
        <v>37</v>
      </c>
      <c r="F126" s="29" t="s">
        <v>198</v>
      </c>
      <c r="G126" s="104">
        <v>0.1</v>
      </c>
      <c r="H126" s="131">
        <v>0.1</v>
      </c>
      <c r="I126" s="131">
        <v>0.2</v>
      </c>
      <c r="J126" s="131">
        <v>0.1</v>
      </c>
      <c r="K126" s="131">
        <v>0.2</v>
      </c>
      <c r="L126" s="131">
        <v>0.1</v>
      </c>
      <c r="M126" s="131">
        <v>0.1</v>
      </c>
      <c r="N126" s="131">
        <v>0.1</v>
      </c>
      <c r="O126" s="131">
        <v>0.2</v>
      </c>
      <c r="P126" s="131">
        <v>0.1</v>
      </c>
      <c r="Q126" s="132">
        <v>0.2</v>
      </c>
    </row>
    <row r="127" spans="1:17" ht="14.25" x14ac:dyDescent="0.3">
      <c r="A127" s="1" t="s">
        <v>38</v>
      </c>
      <c r="F127" s="29" t="s">
        <v>162</v>
      </c>
      <c r="G127" s="104">
        <v>0.1</v>
      </c>
      <c r="H127" s="131">
        <v>0.1</v>
      </c>
      <c r="I127" s="131">
        <v>0.1</v>
      </c>
      <c r="J127" s="131">
        <v>0.1</v>
      </c>
      <c r="K127" s="131">
        <v>0.1</v>
      </c>
      <c r="L127" s="131">
        <v>0.1</v>
      </c>
      <c r="M127" s="131">
        <v>0.1</v>
      </c>
      <c r="N127" s="131">
        <v>0.1</v>
      </c>
      <c r="O127" s="131">
        <v>0.1</v>
      </c>
      <c r="P127" s="131">
        <v>0.1</v>
      </c>
      <c r="Q127" s="132">
        <v>0.1</v>
      </c>
    </row>
    <row r="128" spans="1:17" ht="14.25" x14ac:dyDescent="0.3">
      <c r="A128" s="1" t="s">
        <v>102</v>
      </c>
      <c r="F128" s="29" t="s">
        <v>175</v>
      </c>
      <c r="G128" s="104">
        <v>0.1</v>
      </c>
      <c r="H128" s="131">
        <v>0.1</v>
      </c>
      <c r="I128" s="131">
        <v>0.1</v>
      </c>
      <c r="J128" s="131">
        <v>0.1</v>
      </c>
      <c r="K128" s="131">
        <v>0.1</v>
      </c>
      <c r="L128" s="131">
        <v>0.1</v>
      </c>
      <c r="M128" s="131">
        <v>0.1</v>
      </c>
      <c r="N128" s="131">
        <v>0.1</v>
      </c>
      <c r="O128" s="131">
        <v>0.1</v>
      </c>
      <c r="P128" s="131">
        <v>0.1</v>
      </c>
      <c r="Q128" s="132">
        <v>0.1</v>
      </c>
    </row>
    <row r="129" spans="1:17" ht="14.25" x14ac:dyDescent="0.3">
      <c r="A129" s="1" t="s">
        <v>70</v>
      </c>
      <c r="F129" s="29" t="s">
        <v>163</v>
      </c>
      <c r="G129" s="104">
        <v>0.1</v>
      </c>
      <c r="H129" s="131">
        <v>0.1</v>
      </c>
      <c r="I129" s="131">
        <v>0.1</v>
      </c>
      <c r="J129" s="131">
        <v>0.1</v>
      </c>
      <c r="K129" s="131">
        <v>0.1</v>
      </c>
      <c r="L129" s="131">
        <v>0.1</v>
      </c>
      <c r="M129" s="131">
        <v>0.1</v>
      </c>
      <c r="N129" s="131">
        <v>0.1</v>
      </c>
      <c r="O129" s="131">
        <v>0.1</v>
      </c>
      <c r="P129" s="131">
        <v>0.1</v>
      </c>
      <c r="Q129" s="132">
        <v>0.1</v>
      </c>
    </row>
    <row r="130" spans="1:17" ht="14.25" x14ac:dyDescent="0.3">
      <c r="A130" s="1" t="s">
        <v>71</v>
      </c>
      <c r="F130" s="29" t="s">
        <v>199</v>
      </c>
      <c r="G130" s="104">
        <v>0.1</v>
      </c>
      <c r="H130" s="131">
        <v>0.1</v>
      </c>
      <c r="I130" s="131">
        <v>0.1</v>
      </c>
      <c r="J130" s="131">
        <v>0.1</v>
      </c>
      <c r="K130" s="131">
        <v>0.1</v>
      </c>
      <c r="L130" s="131">
        <v>0.1</v>
      </c>
      <c r="M130" s="131">
        <v>0.1</v>
      </c>
      <c r="N130" s="131">
        <v>0.1</v>
      </c>
      <c r="O130" s="131">
        <v>0.1</v>
      </c>
      <c r="P130" s="131">
        <v>0.1</v>
      </c>
      <c r="Q130" s="132">
        <v>0.1</v>
      </c>
    </row>
    <row r="131" spans="1:17" ht="14.25" x14ac:dyDescent="0.3">
      <c r="A131" s="1" t="s">
        <v>72</v>
      </c>
      <c r="F131" s="29" t="s">
        <v>176</v>
      </c>
      <c r="G131" s="104">
        <v>0.1</v>
      </c>
      <c r="H131" s="131">
        <v>0.1</v>
      </c>
      <c r="I131" s="131">
        <v>0.1</v>
      </c>
      <c r="J131" s="131">
        <v>0.1</v>
      </c>
      <c r="K131" s="131">
        <v>0.1</v>
      </c>
      <c r="L131" s="131">
        <v>0.1</v>
      </c>
      <c r="M131" s="131">
        <v>0.1</v>
      </c>
      <c r="N131" s="131">
        <v>0.1</v>
      </c>
      <c r="O131" s="131">
        <v>0.1</v>
      </c>
      <c r="P131" s="131">
        <v>0.1</v>
      </c>
      <c r="Q131" s="132">
        <v>0.1</v>
      </c>
    </row>
    <row r="132" spans="1:17" ht="14.25" x14ac:dyDescent="0.3">
      <c r="A132" s="1" t="s">
        <v>73</v>
      </c>
      <c r="F132" s="29" t="s">
        <v>121</v>
      </c>
      <c r="G132" s="104">
        <v>0.1</v>
      </c>
      <c r="H132" s="131">
        <v>0.1</v>
      </c>
      <c r="I132" s="131">
        <v>0.2</v>
      </c>
      <c r="J132" s="131">
        <v>0.2</v>
      </c>
      <c r="K132" s="131">
        <v>0.2</v>
      </c>
      <c r="L132" s="131">
        <v>0.1</v>
      </c>
      <c r="M132" s="131">
        <v>0.2</v>
      </c>
      <c r="N132" s="131">
        <v>0.1</v>
      </c>
      <c r="O132" s="131">
        <v>0.2</v>
      </c>
      <c r="P132" s="131">
        <v>0.1</v>
      </c>
      <c r="Q132" s="132">
        <v>0.2</v>
      </c>
    </row>
    <row r="133" spans="1:17" ht="14.25" x14ac:dyDescent="0.3">
      <c r="A133" s="1" t="s">
        <v>39</v>
      </c>
      <c r="F133" s="29" t="s">
        <v>200</v>
      </c>
      <c r="G133" s="104">
        <v>0.4</v>
      </c>
      <c r="H133" s="131">
        <v>0.2</v>
      </c>
      <c r="I133" s="131">
        <v>0.3</v>
      </c>
      <c r="J133" s="131">
        <v>0.3</v>
      </c>
      <c r="K133" s="131">
        <v>0.3</v>
      </c>
      <c r="L133" s="131">
        <v>0.2</v>
      </c>
      <c r="M133" s="131">
        <v>0.4</v>
      </c>
      <c r="N133" s="131">
        <v>0.4</v>
      </c>
      <c r="O133" s="131">
        <v>0.3</v>
      </c>
      <c r="P133" s="131">
        <v>0.2</v>
      </c>
      <c r="Q133" s="132">
        <v>0.5</v>
      </c>
    </row>
    <row r="134" spans="1:17" ht="14.25" x14ac:dyDescent="0.3">
      <c r="F134" s="29" t="s">
        <v>169</v>
      </c>
      <c r="G134" s="104">
        <v>0.1</v>
      </c>
      <c r="H134" s="131">
        <v>0.1</v>
      </c>
      <c r="I134" s="131">
        <v>0.1</v>
      </c>
      <c r="J134" s="131">
        <v>0.1</v>
      </c>
      <c r="K134" s="131">
        <v>0.1</v>
      </c>
      <c r="L134" s="131">
        <v>0.1</v>
      </c>
      <c r="M134" s="131">
        <v>0.1</v>
      </c>
      <c r="N134" s="131">
        <v>0.1</v>
      </c>
      <c r="O134" s="131">
        <v>0.1</v>
      </c>
      <c r="P134" s="131">
        <v>0.1</v>
      </c>
      <c r="Q134" s="132">
        <v>0.1</v>
      </c>
    </row>
    <row r="135" spans="1:17" ht="14.25" x14ac:dyDescent="0.3">
      <c r="A135" s="1" t="s">
        <v>46</v>
      </c>
      <c r="F135" s="29" t="s">
        <v>165</v>
      </c>
      <c r="G135" s="104">
        <v>0.2</v>
      </c>
      <c r="H135" s="131">
        <v>0.5</v>
      </c>
      <c r="I135" s="131">
        <v>0.6</v>
      </c>
      <c r="J135" s="131">
        <v>0.8</v>
      </c>
      <c r="K135" s="131">
        <v>0.9</v>
      </c>
      <c r="L135" s="131">
        <v>0.2</v>
      </c>
      <c r="M135" s="131">
        <v>0.3</v>
      </c>
      <c r="N135" s="131">
        <v>0.3</v>
      </c>
      <c r="O135" s="131">
        <v>0.5</v>
      </c>
      <c r="P135" s="131">
        <v>0.2</v>
      </c>
      <c r="Q135" s="132">
        <v>0.3</v>
      </c>
    </row>
    <row r="136" spans="1:17" ht="14.25" x14ac:dyDescent="0.3">
      <c r="A136" s="8">
        <v>0</v>
      </c>
      <c r="F136" s="29" t="s">
        <v>202</v>
      </c>
      <c r="G136" s="104">
        <v>0.2</v>
      </c>
      <c r="H136" s="131">
        <v>0.6</v>
      </c>
      <c r="I136" s="131">
        <v>0.7</v>
      </c>
      <c r="J136" s="131">
        <v>0.8</v>
      </c>
      <c r="K136" s="131">
        <v>0.8</v>
      </c>
      <c r="L136" s="131">
        <v>0.5</v>
      </c>
      <c r="M136" s="131">
        <v>0.5</v>
      </c>
      <c r="N136" s="131">
        <v>0.6</v>
      </c>
      <c r="O136" s="131">
        <v>0.7</v>
      </c>
      <c r="P136" s="131">
        <v>0.5</v>
      </c>
      <c r="Q136" s="132">
        <v>0.5</v>
      </c>
    </row>
    <row r="137" spans="1:17" ht="14.25" x14ac:dyDescent="0.3">
      <c r="A137" s="8">
        <v>0.1</v>
      </c>
      <c r="F137" s="29" t="s">
        <v>115</v>
      </c>
      <c r="G137" s="104">
        <v>0.5</v>
      </c>
      <c r="H137" s="131">
        <v>0.9</v>
      </c>
      <c r="I137" s="131">
        <v>1</v>
      </c>
      <c r="J137" s="131">
        <v>1.2</v>
      </c>
      <c r="K137" s="131">
        <v>1.5</v>
      </c>
      <c r="L137" s="131">
        <v>0.6</v>
      </c>
      <c r="M137" s="131">
        <v>0.6</v>
      </c>
      <c r="N137" s="131">
        <v>0.6</v>
      </c>
      <c r="O137" s="131">
        <v>0.7</v>
      </c>
      <c r="P137" s="131">
        <v>0.5</v>
      </c>
      <c r="Q137" s="132">
        <v>0.5</v>
      </c>
    </row>
    <row r="138" spans="1:17" ht="14.25" x14ac:dyDescent="0.3">
      <c r="F138" s="29" t="s">
        <v>106</v>
      </c>
      <c r="G138" s="131">
        <v>0.9</v>
      </c>
      <c r="H138" s="131">
        <v>1.1000000000000001</v>
      </c>
      <c r="I138" s="131">
        <v>1.4</v>
      </c>
      <c r="J138" s="131">
        <v>1.5</v>
      </c>
      <c r="K138" s="131">
        <v>1.8</v>
      </c>
      <c r="L138" s="131">
        <v>0.9</v>
      </c>
      <c r="M138" s="131">
        <v>1</v>
      </c>
      <c r="N138" s="131">
        <v>1.1000000000000001</v>
      </c>
      <c r="O138" s="131">
        <v>1.2</v>
      </c>
      <c r="P138" s="131">
        <v>1</v>
      </c>
      <c r="Q138" s="132">
        <v>0.9</v>
      </c>
    </row>
    <row r="139" spans="1:17" ht="14.25" x14ac:dyDescent="0.3">
      <c r="F139" s="29" t="s">
        <v>168</v>
      </c>
      <c r="G139" s="131">
        <v>1.1000000000000001</v>
      </c>
      <c r="H139" s="131">
        <v>1.5</v>
      </c>
      <c r="I139" s="131">
        <v>1.7</v>
      </c>
      <c r="J139" s="131">
        <v>1.8</v>
      </c>
      <c r="K139" s="131">
        <v>2.2000000000000002</v>
      </c>
      <c r="L139" s="131">
        <v>1</v>
      </c>
      <c r="M139" s="131">
        <v>1.3</v>
      </c>
      <c r="N139" s="131">
        <v>1.5</v>
      </c>
      <c r="O139" s="131">
        <v>1.8</v>
      </c>
      <c r="P139" s="131">
        <v>1.1000000000000001</v>
      </c>
      <c r="Q139" s="132">
        <v>1.3</v>
      </c>
    </row>
    <row r="140" spans="1:17" ht="14.25" x14ac:dyDescent="0.3">
      <c r="A140" s="1" t="s">
        <v>0</v>
      </c>
      <c r="F140" s="29" t="s">
        <v>166</v>
      </c>
      <c r="G140" s="131">
        <v>2</v>
      </c>
      <c r="H140" s="131">
        <v>2.4</v>
      </c>
      <c r="I140" s="131">
        <v>2.7</v>
      </c>
      <c r="J140" s="131">
        <v>2.7</v>
      </c>
      <c r="K140" s="131">
        <v>3.3</v>
      </c>
      <c r="L140" s="131">
        <v>2.1</v>
      </c>
      <c r="M140" s="131">
        <v>2.2999999999999998</v>
      </c>
      <c r="N140" s="131">
        <v>2.2000000000000002</v>
      </c>
      <c r="O140" s="131">
        <v>2.8</v>
      </c>
      <c r="P140" s="131">
        <v>1.6</v>
      </c>
      <c r="Q140" s="132">
        <v>2.2999999999999998</v>
      </c>
    </row>
    <row r="141" spans="1:17" ht="15" thickBot="1" x14ac:dyDescent="0.35">
      <c r="A141" s="8">
        <v>0</v>
      </c>
      <c r="F141" s="30" t="s">
        <v>177</v>
      </c>
      <c r="G141" s="107">
        <v>0.6</v>
      </c>
      <c r="H141" s="107">
        <v>0.9</v>
      </c>
      <c r="I141" s="107">
        <v>1</v>
      </c>
      <c r="J141" s="107">
        <v>1.1000000000000001</v>
      </c>
      <c r="K141" s="107">
        <v>1.1000000000000001</v>
      </c>
      <c r="L141" s="107">
        <v>0.7</v>
      </c>
      <c r="M141" s="107">
        <v>0.8</v>
      </c>
      <c r="N141" s="107">
        <v>1</v>
      </c>
      <c r="O141" s="107">
        <v>1.4</v>
      </c>
      <c r="P141" s="107">
        <v>0.8</v>
      </c>
      <c r="Q141" s="108">
        <v>0.9</v>
      </c>
    </row>
    <row r="142" spans="1:17" ht="14.25" x14ac:dyDescent="0.3">
      <c r="A142" s="8">
        <v>0.05</v>
      </c>
      <c r="F142" s="87" t="s">
        <v>143</v>
      </c>
      <c r="G142" s="102">
        <v>0.1</v>
      </c>
      <c r="H142" s="129">
        <v>0.1</v>
      </c>
      <c r="I142" s="129">
        <v>0.1</v>
      </c>
      <c r="J142" s="129">
        <v>0.1</v>
      </c>
      <c r="K142" s="129">
        <v>0.1</v>
      </c>
      <c r="L142" s="129">
        <v>0.1</v>
      </c>
      <c r="M142" s="129">
        <v>0.1</v>
      </c>
      <c r="N142" s="129">
        <v>0.1</v>
      </c>
      <c r="O142" s="129">
        <v>0.1</v>
      </c>
      <c r="P142" s="129">
        <v>0.1</v>
      </c>
      <c r="Q142" s="130">
        <v>0.1</v>
      </c>
    </row>
    <row r="143" spans="1:17" ht="14.25" x14ac:dyDescent="0.3">
      <c r="A143" s="8">
        <v>0.1</v>
      </c>
      <c r="F143" s="29" t="s">
        <v>178</v>
      </c>
      <c r="G143" s="104">
        <v>0.2</v>
      </c>
      <c r="H143" s="131">
        <v>0.2</v>
      </c>
      <c r="I143" s="131">
        <v>0.3</v>
      </c>
      <c r="J143" s="131">
        <v>0.3</v>
      </c>
      <c r="K143" s="131">
        <v>0.4</v>
      </c>
      <c r="L143" s="131">
        <v>0.1</v>
      </c>
      <c r="M143" s="131">
        <v>0.2</v>
      </c>
      <c r="N143" s="131">
        <v>0.3</v>
      </c>
      <c r="O143" s="131">
        <v>0.4</v>
      </c>
      <c r="P143" s="131">
        <v>0.2</v>
      </c>
      <c r="Q143" s="132">
        <v>0.5</v>
      </c>
    </row>
    <row r="144" spans="1:17" ht="14.25" x14ac:dyDescent="0.3">
      <c r="A144" s="8">
        <v>0.15</v>
      </c>
      <c r="F144" s="29" t="s">
        <v>179</v>
      </c>
      <c r="G144" s="104">
        <v>0.3</v>
      </c>
      <c r="H144" s="131">
        <v>0.3</v>
      </c>
      <c r="I144" s="131">
        <v>0.4</v>
      </c>
      <c r="J144" s="131">
        <v>0.4</v>
      </c>
      <c r="K144" s="131">
        <v>0.5</v>
      </c>
      <c r="L144" s="131">
        <v>0.2</v>
      </c>
      <c r="M144" s="131">
        <v>0.3</v>
      </c>
      <c r="N144" s="131">
        <v>0.4</v>
      </c>
      <c r="O144" s="131">
        <v>0.5</v>
      </c>
      <c r="P144" s="131">
        <v>0.3</v>
      </c>
      <c r="Q144" s="132">
        <v>0.7</v>
      </c>
    </row>
    <row r="145" spans="1:17" ht="14.25" x14ac:dyDescent="0.3">
      <c r="A145" s="8">
        <v>0.2</v>
      </c>
      <c r="F145" s="29" t="s">
        <v>180</v>
      </c>
      <c r="G145" s="104">
        <v>0.1</v>
      </c>
      <c r="H145" s="131">
        <v>0.3</v>
      </c>
      <c r="I145" s="131">
        <v>0.4</v>
      </c>
      <c r="J145" s="131">
        <v>0.4</v>
      </c>
      <c r="K145" s="131">
        <v>0.6</v>
      </c>
      <c r="L145" s="131">
        <v>0.2</v>
      </c>
      <c r="M145" s="131">
        <v>0.3</v>
      </c>
      <c r="N145" s="131">
        <v>0.3</v>
      </c>
      <c r="O145" s="131">
        <v>0.4</v>
      </c>
      <c r="P145" s="131">
        <v>0.2</v>
      </c>
      <c r="Q145" s="132">
        <v>0.4</v>
      </c>
    </row>
    <row r="146" spans="1:17" ht="14.25" x14ac:dyDescent="0.3">
      <c r="A146" s="8">
        <v>0.25</v>
      </c>
      <c r="F146" s="29" t="s">
        <v>61</v>
      </c>
      <c r="G146" s="104">
        <v>0.2</v>
      </c>
      <c r="H146" s="131">
        <v>0.6</v>
      </c>
      <c r="I146" s="131">
        <v>0.7</v>
      </c>
      <c r="J146" s="131">
        <v>1</v>
      </c>
      <c r="K146" s="131">
        <v>1.2</v>
      </c>
      <c r="L146" s="131">
        <v>0.3</v>
      </c>
      <c r="M146" s="131">
        <v>0.3</v>
      </c>
      <c r="N146" s="131">
        <v>0.7</v>
      </c>
      <c r="O146" s="131">
        <v>1</v>
      </c>
      <c r="P146" s="131">
        <v>0.3</v>
      </c>
      <c r="Q146" s="132">
        <v>0.7</v>
      </c>
    </row>
    <row r="147" spans="1:17" ht="14.25" x14ac:dyDescent="0.3">
      <c r="A147" s="8">
        <v>0.3</v>
      </c>
      <c r="F147" s="29" t="s">
        <v>62</v>
      </c>
      <c r="G147" s="104">
        <v>0.5</v>
      </c>
      <c r="H147" s="131">
        <v>1.1000000000000001</v>
      </c>
      <c r="I147" s="131">
        <v>1.4</v>
      </c>
      <c r="J147" s="131">
        <v>1.6</v>
      </c>
      <c r="K147" s="131">
        <v>2</v>
      </c>
      <c r="L147" s="131">
        <v>0.5</v>
      </c>
      <c r="M147" s="131">
        <v>0.6</v>
      </c>
      <c r="N147" s="131">
        <v>1.1000000000000001</v>
      </c>
      <c r="O147" s="131">
        <v>1.6</v>
      </c>
      <c r="P147" s="131">
        <v>0.5</v>
      </c>
      <c r="Q147" s="132">
        <v>1.3</v>
      </c>
    </row>
    <row r="148" spans="1:17" ht="14.25" x14ac:dyDescent="0.3">
      <c r="A148" s="8">
        <v>0.35</v>
      </c>
      <c r="F148" s="29" t="s">
        <v>164</v>
      </c>
      <c r="G148" s="104">
        <v>0.4</v>
      </c>
      <c r="H148" s="131">
        <v>0.6</v>
      </c>
      <c r="I148" s="131">
        <v>0.7</v>
      </c>
      <c r="J148" s="131">
        <v>0.7</v>
      </c>
      <c r="K148" s="131">
        <v>1</v>
      </c>
      <c r="L148" s="131">
        <v>0.5</v>
      </c>
      <c r="M148" s="131">
        <v>0.5</v>
      </c>
      <c r="N148" s="131">
        <v>0.7</v>
      </c>
      <c r="O148" s="131">
        <v>0.7</v>
      </c>
      <c r="P148" s="131">
        <v>0.6</v>
      </c>
      <c r="Q148" s="132">
        <v>0.4</v>
      </c>
    </row>
    <row r="149" spans="1:17" ht="14.25" x14ac:dyDescent="0.3">
      <c r="A149" s="8">
        <v>0.4</v>
      </c>
      <c r="F149" s="29" t="s">
        <v>204</v>
      </c>
      <c r="G149" s="104">
        <v>0.2</v>
      </c>
      <c r="H149" s="131">
        <v>0.3</v>
      </c>
      <c r="I149" s="131">
        <v>0.3</v>
      </c>
      <c r="J149" s="131">
        <v>0.4</v>
      </c>
      <c r="K149" s="131">
        <v>0.5</v>
      </c>
      <c r="L149" s="131">
        <v>0.1</v>
      </c>
      <c r="M149" s="131">
        <v>0.2</v>
      </c>
      <c r="N149" s="131">
        <v>0.2</v>
      </c>
      <c r="O149" s="131">
        <v>0.3</v>
      </c>
      <c r="P149" s="131">
        <v>0.1</v>
      </c>
      <c r="Q149" s="132">
        <v>0.3</v>
      </c>
    </row>
    <row r="150" spans="1:17" ht="14.25" x14ac:dyDescent="0.3">
      <c r="F150" s="29" t="s">
        <v>83</v>
      </c>
      <c r="G150" s="104">
        <v>0.4</v>
      </c>
      <c r="H150" s="131">
        <v>0.9</v>
      </c>
      <c r="I150" s="131">
        <v>1.4</v>
      </c>
      <c r="J150" s="131">
        <v>1.6</v>
      </c>
      <c r="K150" s="131">
        <v>2.2999999999999998</v>
      </c>
      <c r="L150" s="131">
        <v>0.4</v>
      </c>
      <c r="M150" s="131">
        <v>0.5</v>
      </c>
      <c r="N150" s="131">
        <v>0.9</v>
      </c>
      <c r="O150" s="131">
        <v>1.4</v>
      </c>
      <c r="P150" s="131">
        <v>0.4</v>
      </c>
      <c r="Q150" s="132">
        <v>1</v>
      </c>
    </row>
    <row r="151" spans="1:17" ht="14.25" x14ac:dyDescent="0.3">
      <c r="F151" s="29" t="s">
        <v>159</v>
      </c>
      <c r="G151" s="104">
        <v>0.5</v>
      </c>
      <c r="H151" s="131">
        <v>0.9</v>
      </c>
      <c r="I151" s="131">
        <v>1.2</v>
      </c>
      <c r="J151" s="131">
        <v>1.5</v>
      </c>
      <c r="K151" s="131">
        <v>1.8</v>
      </c>
      <c r="L151" s="131">
        <v>0.4</v>
      </c>
      <c r="M151" s="131">
        <v>0.4</v>
      </c>
      <c r="N151" s="131">
        <v>0.9</v>
      </c>
      <c r="O151" s="131">
        <v>1.5</v>
      </c>
      <c r="P151" s="131">
        <v>0.4</v>
      </c>
      <c r="Q151" s="132">
        <v>1</v>
      </c>
    </row>
    <row r="152" spans="1:17" ht="15" thickBot="1" x14ac:dyDescent="0.35">
      <c r="A152" s="1" t="s">
        <v>69</v>
      </c>
      <c r="F152" s="30" t="s">
        <v>205</v>
      </c>
      <c r="G152" s="106">
        <v>0.1</v>
      </c>
      <c r="H152" s="106">
        <v>0.1</v>
      </c>
      <c r="I152" s="106">
        <v>0.1</v>
      </c>
      <c r="J152" s="106">
        <v>0.1</v>
      </c>
      <c r="K152" s="106">
        <v>0.1</v>
      </c>
      <c r="L152" s="106">
        <v>0.1</v>
      </c>
      <c r="M152" s="106">
        <v>0.1</v>
      </c>
      <c r="N152" s="106">
        <v>0.1</v>
      </c>
      <c r="O152" s="106">
        <v>0.1</v>
      </c>
      <c r="P152" s="106">
        <v>0.1</v>
      </c>
      <c r="Q152" s="108">
        <v>0.1</v>
      </c>
    </row>
    <row r="153" spans="1:17" ht="14.25" x14ac:dyDescent="0.3">
      <c r="A153" s="1">
        <v>0.8</v>
      </c>
      <c r="F153" s="124" t="s">
        <v>201</v>
      </c>
      <c r="G153" s="153">
        <v>0.1</v>
      </c>
      <c r="H153" s="153">
        <v>0.1</v>
      </c>
      <c r="I153" s="153">
        <v>0.1</v>
      </c>
      <c r="J153" s="153">
        <v>0.1</v>
      </c>
      <c r="K153" s="153">
        <v>0.1</v>
      </c>
      <c r="L153" s="153">
        <v>0.1</v>
      </c>
      <c r="M153" s="153">
        <v>0.1</v>
      </c>
      <c r="N153" s="153">
        <v>0.1</v>
      </c>
      <c r="O153" s="153">
        <v>0.1</v>
      </c>
      <c r="P153" s="153">
        <v>0.1</v>
      </c>
      <c r="Q153" s="153">
        <v>0.1</v>
      </c>
    </row>
    <row r="154" spans="1:17" ht="14.25" x14ac:dyDescent="0.3">
      <c r="A154" s="1">
        <v>0.85</v>
      </c>
      <c r="F154" s="124" t="s">
        <v>203</v>
      </c>
      <c r="G154" s="153">
        <v>0.1</v>
      </c>
      <c r="H154" s="153">
        <v>0.3</v>
      </c>
      <c r="I154" s="153">
        <v>0.4</v>
      </c>
      <c r="J154" s="153">
        <v>0.4</v>
      </c>
      <c r="K154" s="153">
        <v>0.6</v>
      </c>
      <c r="L154" s="153">
        <v>0.2</v>
      </c>
      <c r="M154" s="153">
        <v>0.3</v>
      </c>
      <c r="N154" s="153">
        <v>0.3</v>
      </c>
      <c r="O154" s="153">
        <v>0.4</v>
      </c>
      <c r="P154" s="153">
        <v>0.2</v>
      </c>
      <c r="Q154" s="153">
        <v>0.4</v>
      </c>
    </row>
    <row r="155" spans="1:17" ht="14.25" x14ac:dyDescent="0.3">
      <c r="A155" s="1">
        <v>0.9</v>
      </c>
      <c r="F155" s="124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</row>
    <row r="156" spans="1:17" ht="13.5" thickBot="1" x14ac:dyDescent="0.25">
      <c r="A156" s="1">
        <v>0.95</v>
      </c>
      <c r="F156" s="123" t="s">
        <v>145</v>
      </c>
      <c r="G156" s="7" t="s">
        <v>10</v>
      </c>
      <c r="H156" s="7" t="s">
        <v>11</v>
      </c>
      <c r="I156" s="7" t="s">
        <v>12</v>
      </c>
      <c r="J156" s="7" t="s">
        <v>13</v>
      </c>
      <c r="K156" s="7" t="s">
        <v>15</v>
      </c>
      <c r="L156" s="7" t="s">
        <v>16</v>
      </c>
      <c r="M156" s="7" t="s">
        <v>18</v>
      </c>
      <c r="N156" s="7" t="s">
        <v>85</v>
      </c>
      <c r="O156" s="7" t="s">
        <v>86</v>
      </c>
      <c r="P156" s="7" t="s">
        <v>87</v>
      </c>
      <c r="Q156" s="7" t="s">
        <v>96</v>
      </c>
    </row>
    <row r="157" spans="1:17" ht="14.25" x14ac:dyDescent="0.3">
      <c r="A157" s="1">
        <v>1</v>
      </c>
      <c r="F157" s="87" t="s">
        <v>42</v>
      </c>
      <c r="G157" s="67">
        <v>0.1</v>
      </c>
      <c r="H157" s="67">
        <v>0.1</v>
      </c>
      <c r="I157" s="67">
        <v>0.1</v>
      </c>
      <c r="J157" s="67">
        <v>0.1</v>
      </c>
      <c r="K157" s="67">
        <v>0.1</v>
      </c>
      <c r="L157" s="67">
        <v>0.1</v>
      </c>
      <c r="M157" s="67">
        <v>0.1</v>
      </c>
      <c r="N157" s="67">
        <v>0.1</v>
      </c>
      <c r="O157" s="67">
        <v>0.1</v>
      </c>
      <c r="P157" s="67">
        <v>0.1</v>
      </c>
      <c r="Q157" s="89">
        <v>0.1</v>
      </c>
    </row>
    <row r="158" spans="1:17" ht="14.25" x14ac:dyDescent="0.3">
      <c r="A158" s="1">
        <v>1.05</v>
      </c>
      <c r="F158" s="29" t="s">
        <v>63</v>
      </c>
      <c r="G158" s="69">
        <v>0.2</v>
      </c>
      <c r="H158" s="69">
        <v>0.2</v>
      </c>
      <c r="I158" s="69">
        <v>0.2</v>
      </c>
      <c r="J158" s="69">
        <v>0.2</v>
      </c>
      <c r="K158" s="69">
        <v>0.2</v>
      </c>
      <c r="L158" s="69">
        <v>0.2</v>
      </c>
      <c r="M158" s="69">
        <v>0.4</v>
      </c>
      <c r="N158" s="69">
        <v>0.2</v>
      </c>
      <c r="O158" s="69">
        <v>0.2</v>
      </c>
      <c r="P158" s="69">
        <v>0.2</v>
      </c>
      <c r="Q158" s="90">
        <v>0.1</v>
      </c>
    </row>
    <row r="159" spans="1:17" ht="14.25" x14ac:dyDescent="0.3">
      <c r="A159" s="1">
        <v>1.1000000000000001</v>
      </c>
      <c r="F159" s="29" t="s">
        <v>64</v>
      </c>
      <c r="G159" s="69">
        <v>0.2</v>
      </c>
      <c r="H159" s="69">
        <v>0.4</v>
      </c>
      <c r="I159" s="69">
        <v>0.3</v>
      </c>
      <c r="J159" s="69">
        <v>0.3</v>
      </c>
      <c r="K159" s="69">
        <v>0.3</v>
      </c>
      <c r="L159" s="69">
        <v>0.4</v>
      </c>
      <c r="M159" s="69">
        <v>0.4</v>
      </c>
      <c r="N159" s="69">
        <v>0.4</v>
      </c>
      <c r="O159" s="69">
        <v>0.3</v>
      </c>
      <c r="P159" s="69">
        <v>0.5</v>
      </c>
      <c r="Q159" s="90">
        <v>0.4</v>
      </c>
    </row>
    <row r="160" spans="1:17" ht="14.25" x14ac:dyDescent="0.3">
      <c r="A160" s="1">
        <v>1.1499999999999999</v>
      </c>
      <c r="F160" s="29" t="s">
        <v>65</v>
      </c>
      <c r="G160" s="69">
        <v>0.2</v>
      </c>
      <c r="H160" s="69">
        <v>0.2</v>
      </c>
      <c r="I160" s="69">
        <v>0.2</v>
      </c>
      <c r="J160" s="69">
        <v>0.2</v>
      </c>
      <c r="K160" s="69">
        <v>0.2</v>
      </c>
      <c r="L160" s="69">
        <v>0.2</v>
      </c>
      <c r="M160" s="69">
        <v>0.2</v>
      </c>
      <c r="N160" s="69">
        <v>0.2</v>
      </c>
      <c r="O160" s="69">
        <v>0.2</v>
      </c>
      <c r="P160" s="69">
        <v>0.2</v>
      </c>
      <c r="Q160" s="90">
        <v>0.2</v>
      </c>
    </row>
    <row r="161" spans="1:17" ht="14.25" x14ac:dyDescent="0.3">
      <c r="A161" s="1">
        <v>1.2</v>
      </c>
      <c r="F161" s="29" t="s">
        <v>66</v>
      </c>
      <c r="G161" s="69">
        <v>0.9</v>
      </c>
      <c r="H161" s="70">
        <v>1.4</v>
      </c>
      <c r="I161" s="70">
        <v>1.7</v>
      </c>
      <c r="J161" s="70">
        <v>1.3</v>
      </c>
      <c r="K161" s="70">
        <v>1.9</v>
      </c>
      <c r="L161" s="70">
        <v>1.3</v>
      </c>
      <c r="M161" s="70">
        <v>1.6</v>
      </c>
      <c r="N161" s="70">
        <v>1.5</v>
      </c>
      <c r="O161" s="70">
        <v>1.5</v>
      </c>
      <c r="P161" s="70">
        <v>1.5</v>
      </c>
      <c r="Q161" s="71">
        <v>1.3</v>
      </c>
    </row>
    <row r="162" spans="1:17" ht="15" thickBot="1" x14ac:dyDescent="0.35">
      <c r="F162" s="30" t="s">
        <v>43</v>
      </c>
      <c r="G162" s="77">
        <v>0.9</v>
      </c>
      <c r="H162" s="77">
        <v>1.1000000000000001</v>
      </c>
      <c r="I162" s="77">
        <v>1.3</v>
      </c>
      <c r="J162" s="77">
        <v>1.1000000000000001</v>
      </c>
      <c r="K162" s="77">
        <v>1.2</v>
      </c>
      <c r="L162" s="77">
        <v>1.2</v>
      </c>
      <c r="M162" s="78">
        <v>1.4</v>
      </c>
      <c r="N162" s="77">
        <v>1.1000000000000001</v>
      </c>
      <c r="O162" s="77">
        <v>1.1000000000000001</v>
      </c>
      <c r="P162" s="77">
        <v>1.1000000000000001</v>
      </c>
      <c r="Q162" s="91">
        <v>1</v>
      </c>
    </row>
    <row r="163" spans="1:17" ht="14.25" x14ac:dyDescent="0.3">
      <c r="A163" s="23" t="s">
        <v>104</v>
      </c>
      <c r="F163" s="87" t="s">
        <v>40</v>
      </c>
      <c r="G163" s="117">
        <v>0.2</v>
      </c>
      <c r="H163" s="117">
        <v>0.2</v>
      </c>
      <c r="I163" s="117">
        <v>0.3</v>
      </c>
      <c r="J163" s="117">
        <v>0.3</v>
      </c>
      <c r="K163" s="117">
        <v>0.3</v>
      </c>
      <c r="L163" s="117">
        <v>0.2</v>
      </c>
      <c r="M163" s="117">
        <v>0.2</v>
      </c>
      <c r="N163" s="117">
        <v>0.3</v>
      </c>
      <c r="O163" s="117">
        <v>0.3</v>
      </c>
      <c r="P163" s="117">
        <v>0.3</v>
      </c>
      <c r="Q163" s="118">
        <v>0.3</v>
      </c>
    </row>
    <row r="164" spans="1:17" ht="14.25" x14ac:dyDescent="0.3">
      <c r="A164" s="8">
        <v>0</v>
      </c>
      <c r="F164" s="29" t="s">
        <v>45</v>
      </c>
      <c r="G164" s="121">
        <v>0.3</v>
      </c>
      <c r="H164" s="121">
        <v>0.4</v>
      </c>
      <c r="I164" s="121">
        <v>0.4</v>
      </c>
      <c r="J164" s="121">
        <v>0.4</v>
      </c>
      <c r="K164" s="121">
        <v>0.4</v>
      </c>
      <c r="L164" s="121">
        <v>0.3</v>
      </c>
      <c r="M164" s="121">
        <v>0.4</v>
      </c>
      <c r="N164" s="121">
        <v>0.4</v>
      </c>
      <c r="O164" s="121">
        <v>0.4</v>
      </c>
      <c r="P164" s="121">
        <v>0.4</v>
      </c>
      <c r="Q164" s="122">
        <v>0.3</v>
      </c>
    </row>
    <row r="165" spans="1:17" ht="14.25" x14ac:dyDescent="0.3">
      <c r="A165" s="8">
        <v>0.01</v>
      </c>
      <c r="F165" s="29" t="s">
        <v>67</v>
      </c>
      <c r="G165" s="121">
        <v>0.6</v>
      </c>
      <c r="H165" s="121">
        <v>0.7</v>
      </c>
      <c r="I165" s="121">
        <v>0.8</v>
      </c>
      <c r="J165" s="121">
        <v>0.8</v>
      </c>
      <c r="K165" s="121">
        <v>1</v>
      </c>
      <c r="L165" s="121">
        <v>0.7</v>
      </c>
      <c r="M165" s="121">
        <v>0.8</v>
      </c>
      <c r="N165" s="121">
        <v>1</v>
      </c>
      <c r="O165" s="121">
        <v>1</v>
      </c>
      <c r="P165" s="121">
        <v>1</v>
      </c>
      <c r="Q165" s="122">
        <v>0.9</v>
      </c>
    </row>
    <row r="166" spans="1:17" ht="14.25" x14ac:dyDescent="0.3">
      <c r="A166" s="8">
        <v>0.02</v>
      </c>
      <c r="F166" s="29" t="s">
        <v>68</v>
      </c>
      <c r="G166" s="121">
        <v>0.6</v>
      </c>
      <c r="H166" s="121">
        <v>0.9</v>
      </c>
      <c r="I166" s="121">
        <v>1.2</v>
      </c>
      <c r="J166" s="121">
        <v>1.2</v>
      </c>
      <c r="K166" s="121">
        <v>1.3</v>
      </c>
      <c r="L166" s="121">
        <v>0.8</v>
      </c>
      <c r="M166" s="121">
        <v>0.9</v>
      </c>
      <c r="N166" s="121">
        <v>1</v>
      </c>
      <c r="O166" s="126">
        <v>1.1000000000000001</v>
      </c>
      <c r="P166" s="121">
        <v>0.8</v>
      </c>
      <c r="Q166" s="127">
        <v>1</v>
      </c>
    </row>
    <row r="167" spans="1:17" ht="15" thickBot="1" x14ac:dyDescent="0.35">
      <c r="F167" s="30" t="s">
        <v>41</v>
      </c>
      <c r="G167" s="119">
        <v>1.1000000000000001</v>
      </c>
      <c r="H167" s="119">
        <v>1.2</v>
      </c>
      <c r="I167" s="119">
        <v>1.4</v>
      </c>
      <c r="J167" s="119">
        <v>1.4</v>
      </c>
      <c r="K167" s="119">
        <v>1.5</v>
      </c>
      <c r="L167" s="119">
        <v>1</v>
      </c>
      <c r="M167" s="128">
        <v>1.2</v>
      </c>
      <c r="N167" s="119">
        <v>1.3</v>
      </c>
      <c r="O167" s="119">
        <v>1.4</v>
      </c>
      <c r="P167" s="119">
        <v>1.2</v>
      </c>
      <c r="Q167" s="120">
        <v>1.4</v>
      </c>
    </row>
    <row r="168" spans="1:17" x14ac:dyDescent="0.2">
      <c r="A168" s="11" t="s">
        <v>34</v>
      </c>
      <c r="B168" s="12" t="s">
        <v>3</v>
      </c>
      <c r="F168" s="1" t="s">
        <v>55</v>
      </c>
    </row>
    <row r="169" spans="1:17" x14ac:dyDescent="0.2">
      <c r="A169" s="13" t="s">
        <v>10</v>
      </c>
      <c r="B169" s="22">
        <v>455</v>
      </c>
    </row>
    <row r="170" spans="1:17" x14ac:dyDescent="0.2">
      <c r="A170" s="13" t="s">
        <v>11</v>
      </c>
      <c r="B170" s="22">
        <v>372</v>
      </c>
    </row>
    <row r="171" spans="1:17" ht="13.5" thickBot="1" x14ac:dyDescent="0.25">
      <c r="A171" s="13" t="s">
        <v>12</v>
      </c>
      <c r="B171" s="22">
        <v>322</v>
      </c>
    </row>
    <row r="172" spans="1:17" ht="13.5" thickBot="1" x14ac:dyDescent="0.25">
      <c r="A172" s="13" t="s">
        <v>13</v>
      </c>
      <c r="B172" s="22">
        <v>334</v>
      </c>
      <c r="F172" s="93" t="s">
        <v>76</v>
      </c>
      <c r="G172" s="94" t="s">
        <v>10</v>
      </c>
      <c r="H172" s="94" t="s">
        <v>11</v>
      </c>
      <c r="I172" s="94" t="s">
        <v>12</v>
      </c>
      <c r="J172" s="94" t="s">
        <v>13</v>
      </c>
      <c r="K172" s="94" t="s">
        <v>15</v>
      </c>
      <c r="L172" s="94" t="s">
        <v>85</v>
      </c>
      <c r="M172" s="94" t="s">
        <v>86</v>
      </c>
      <c r="N172" s="95" t="s">
        <v>96</v>
      </c>
      <c r="O172" s="7"/>
      <c r="P172" s="7"/>
      <c r="Q172" s="7"/>
    </row>
    <row r="173" spans="1:17" ht="15.75" thickTop="1" thickBot="1" x14ac:dyDescent="0.35">
      <c r="A173" s="13" t="s">
        <v>15</v>
      </c>
      <c r="B173" s="22">
        <v>280</v>
      </c>
      <c r="F173" s="115"/>
      <c r="G173" s="69"/>
      <c r="H173" s="69"/>
      <c r="I173" s="69"/>
      <c r="J173" s="18"/>
      <c r="K173" s="18"/>
      <c r="L173" s="18"/>
      <c r="M173" s="18"/>
      <c r="N173" s="92"/>
    </row>
    <row r="174" spans="1:17" ht="14.25" x14ac:dyDescent="0.3">
      <c r="A174" s="13" t="s">
        <v>16</v>
      </c>
      <c r="B174" s="22">
        <v>463</v>
      </c>
      <c r="F174" s="87" t="s">
        <v>48</v>
      </c>
      <c r="G174" s="117">
        <v>0.2</v>
      </c>
      <c r="H174" s="117">
        <v>0.2</v>
      </c>
      <c r="I174" s="117">
        <v>0.1</v>
      </c>
      <c r="J174" s="117">
        <v>0.2</v>
      </c>
      <c r="K174" s="117">
        <v>0.2</v>
      </c>
      <c r="L174" s="117">
        <v>0.2</v>
      </c>
      <c r="M174" s="117">
        <v>0.2</v>
      </c>
      <c r="N174" s="118">
        <v>0.2</v>
      </c>
    </row>
    <row r="175" spans="1:17" ht="15" thickBot="1" x14ac:dyDescent="0.35">
      <c r="A175" s="13" t="s">
        <v>18</v>
      </c>
      <c r="B175" s="22">
        <v>390</v>
      </c>
      <c r="F175" s="30" t="s">
        <v>77</v>
      </c>
      <c r="G175" s="119">
        <v>0.1</v>
      </c>
      <c r="H175" s="119">
        <v>0.1</v>
      </c>
      <c r="I175" s="119">
        <v>0.1</v>
      </c>
      <c r="J175" s="119">
        <v>0.1</v>
      </c>
      <c r="K175" s="119">
        <v>0.1</v>
      </c>
      <c r="L175" s="119">
        <v>0.1</v>
      </c>
      <c r="M175" s="119">
        <v>0.1</v>
      </c>
      <c r="N175" s="120">
        <v>0.2</v>
      </c>
    </row>
    <row r="176" spans="1:17" ht="14.25" x14ac:dyDescent="0.3">
      <c r="A176" s="13" t="s">
        <v>85</v>
      </c>
      <c r="B176" s="22">
        <v>357</v>
      </c>
      <c r="F176" s="112" t="s">
        <v>78</v>
      </c>
      <c r="G176" s="121"/>
      <c r="H176" s="121"/>
      <c r="I176" s="121"/>
      <c r="J176" s="121"/>
      <c r="K176" s="121"/>
      <c r="L176" s="121"/>
      <c r="M176" s="121"/>
      <c r="N176" s="122"/>
    </row>
    <row r="177" spans="1:17" ht="15" thickBot="1" x14ac:dyDescent="0.35">
      <c r="A177" s="13" t="s">
        <v>86</v>
      </c>
      <c r="B177" s="22">
        <v>310</v>
      </c>
      <c r="F177" s="115"/>
      <c r="G177" s="121"/>
      <c r="H177" s="121"/>
      <c r="I177" s="121"/>
      <c r="J177" s="121"/>
      <c r="K177" s="121"/>
      <c r="L177" s="121"/>
      <c r="M177" s="121"/>
      <c r="N177" s="122"/>
    </row>
    <row r="178" spans="1:17" ht="14.25" x14ac:dyDescent="0.3">
      <c r="A178" s="13" t="s">
        <v>87</v>
      </c>
      <c r="B178" s="22">
        <v>440</v>
      </c>
      <c r="F178" s="87" t="s">
        <v>51</v>
      </c>
      <c r="G178" s="117">
        <v>0.1</v>
      </c>
      <c r="H178" s="117">
        <v>0.2</v>
      </c>
      <c r="I178" s="117">
        <v>0.2</v>
      </c>
      <c r="J178" s="117">
        <v>0.2</v>
      </c>
      <c r="K178" s="117">
        <v>0.2</v>
      </c>
      <c r="L178" s="117">
        <v>0.2</v>
      </c>
      <c r="M178" s="117">
        <v>0.2</v>
      </c>
      <c r="N178" s="118">
        <v>0.2</v>
      </c>
    </row>
    <row r="179" spans="1:17" ht="15" thickBot="1" x14ac:dyDescent="0.35">
      <c r="A179" s="13" t="s">
        <v>96</v>
      </c>
      <c r="B179" s="22">
        <v>310</v>
      </c>
      <c r="F179" s="30" t="s">
        <v>79</v>
      </c>
      <c r="G179" s="119">
        <v>0.1</v>
      </c>
      <c r="H179" s="119">
        <v>0.1</v>
      </c>
      <c r="I179" s="119">
        <v>0.1</v>
      </c>
      <c r="J179" s="119">
        <v>0.2</v>
      </c>
      <c r="K179" s="119">
        <v>0.2</v>
      </c>
      <c r="L179" s="119">
        <v>0.1</v>
      </c>
      <c r="M179" s="119">
        <v>0.2</v>
      </c>
      <c r="N179" s="120">
        <v>0.2</v>
      </c>
    </row>
    <row r="180" spans="1:17" ht="15" thickBot="1" x14ac:dyDescent="0.35">
      <c r="F180" s="116" t="s">
        <v>80</v>
      </c>
      <c r="G180" s="119"/>
      <c r="H180" s="119"/>
      <c r="I180" s="119"/>
      <c r="J180" s="119"/>
      <c r="K180" s="119"/>
      <c r="L180" s="119"/>
      <c r="M180" s="119"/>
      <c r="N180" s="120"/>
    </row>
    <row r="182" spans="1:17" ht="13.5" thickBot="1" x14ac:dyDescent="0.25"/>
    <row r="183" spans="1:17" ht="14.25" thickTop="1" thickBot="1" x14ac:dyDescent="0.25">
      <c r="A183" s="1" t="s">
        <v>103</v>
      </c>
      <c r="F183" s="114" t="s">
        <v>167</v>
      </c>
      <c r="G183" s="7" t="s">
        <v>10</v>
      </c>
      <c r="H183" s="7" t="s">
        <v>11</v>
      </c>
      <c r="I183" s="7" t="s">
        <v>12</v>
      </c>
      <c r="J183" s="7" t="s">
        <v>13</v>
      </c>
      <c r="K183" s="7" t="s">
        <v>15</v>
      </c>
      <c r="L183" s="7" t="s">
        <v>16</v>
      </c>
      <c r="M183" s="7" t="s">
        <v>18</v>
      </c>
      <c r="N183" s="7" t="s">
        <v>85</v>
      </c>
      <c r="O183" s="7" t="s">
        <v>86</v>
      </c>
      <c r="P183" s="7" t="s">
        <v>87</v>
      </c>
      <c r="Q183" s="7" t="s">
        <v>96</v>
      </c>
    </row>
    <row r="184" spans="1:17" ht="14.25" x14ac:dyDescent="0.3">
      <c r="A184" s="8">
        <v>0</v>
      </c>
      <c r="F184" s="87" t="s">
        <v>98</v>
      </c>
      <c r="G184" s="67">
        <v>0.1</v>
      </c>
      <c r="H184" s="67">
        <v>0.1</v>
      </c>
      <c r="I184" s="67">
        <v>0.1</v>
      </c>
      <c r="J184" s="67">
        <v>0.2</v>
      </c>
      <c r="K184" s="67">
        <v>0.1</v>
      </c>
      <c r="L184" s="67">
        <v>0.1</v>
      </c>
      <c r="M184" s="67">
        <v>0.1</v>
      </c>
      <c r="N184" s="67">
        <v>0.1</v>
      </c>
      <c r="O184" s="67">
        <v>0.2</v>
      </c>
      <c r="P184" s="67">
        <v>0.1</v>
      </c>
      <c r="Q184" s="89">
        <v>0.2</v>
      </c>
    </row>
    <row r="185" spans="1:17" ht="14.25" x14ac:dyDescent="0.3">
      <c r="A185" s="8">
        <v>0.05</v>
      </c>
      <c r="F185" s="29" t="s">
        <v>43</v>
      </c>
      <c r="G185" s="69">
        <v>0.2</v>
      </c>
      <c r="H185" s="69">
        <v>0.2</v>
      </c>
      <c r="I185" s="69">
        <v>0.2</v>
      </c>
      <c r="J185" s="69">
        <v>0.2</v>
      </c>
      <c r="K185" s="69">
        <v>0.2</v>
      </c>
      <c r="L185" s="69">
        <v>0.1</v>
      </c>
      <c r="M185" s="69">
        <v>0.1</v>
      </c>
      <c r="N185" s="69">
        <v>0.2</v>
      </c>
      <c r="O185" s="69">
        <v>0.2</v>
      </c>
      <c r="P185" s="69">
        <v>0.1</v>
      </c>
      <c r="Q185" s="90">
        <v>0.2</v>
      </c>
    </row>
    <row r="186" spans="1:17" ht="14.25" x14ac:dyDescent="0.3">
      <c r="A186" s="8">
        <v>0.08</v>
      </c>
      <c r="F186" s="29" t="s">
        <v>50</v>
      </c>
      <c r="G186" s="69">
        <v>0.4</v>
      </c>
      <c r="H186" s="69">
        <v>0.2</v>
      </c>
      <c r="I186" s="69">
        <v>0.2</v>
      </c>
      <c r="J186" s="69">
        <v>0.2</v>
      </c>
      <c r="K186" s="69">
        <v>0.2</v>
      </c>
      <c r="L186" s="69">
        <v>0.2</v>
      </c>
      <c r="M186" s="69">
        <v>0.2</v>
      </c>
      <c r="N186" s="69">
        <v>0.2</v>
      </c>
      <c r="O186" s="69">
        <v>0.3</v>
      </c>
      <c r="P186" s="69">
        <v>0.2</v>
      </c>
      <c r="Q186" s="90">
        <v>0.3</v>
      </c>
    </row>
    <row r="187" spans="1:17" ht="15" thickBot="1" x14ac:dyDescent="0.35">
      <c r="A187" s="8">
        <v>0.1</v>
      </c>
      <c r="F187" s="30" t="s">
        <v>49</v>
      </c>
      <c r="G187" s="77">
        <v>0.1</v>
      </c>
      <c r="H187" s="78">
        <v>0.1</v>
      </c>
      <c r="I187" s="78">
        <v>0.1</v>
      </c>
      <c r="J187" s="78">
        <v>0.1</v>
      </c>
      <c r="K187" s="78">
        <v>0.1</v>
      </c>
      <c r="L187" s="78">
        <v>0.1</v>
      </c>
      <c r="M187" s="78">
        <v>0.1</v>
      </c>
      <c r="N187" s="78">
        <v>0.1</v>
      </c>
      <c r="O187" s="78">
        <v>0.1</v>
      </c>
      <c r="P187" s="78">
        <v>0.1</v>
      </c>
      <c r="Q187" s="79">
        <v>0.1</v>
      </c>
    </row>
    <row r="188" spans="1:17" ht="14.25" x14ac:dyDescent="0.3">
      <c r="F188" s="87" t="s">
        <v>95</v>
      </c>
      <c r="G188" s="67">
        <v>0.1</v>
      </c>
      <c r="H188" s="67">
        <v>0.1</v>
      </c>
      <c r="I188" s="67">
        <v>0.1</v>
      </c>
      <c r="J188" s="67">
        <v>0.2</v>
      </c>
      <c r="K188" s="67">
        <v>0.1</v>
      </c>
      <c r="L188" s="67">
        <v>0.1</v>
      </c>
      <c r="M188" s="67">
        <v>0.1</v>
      </c>
      <c r="N188" s="67">
        <v>0.1</v>
      </c>
      <c r="O188" s="67">
        <v>0.2</v>
      </c>
      <c r="P188" s="67">
        <v>0.1</v>
      </c>
      <c r="Q188" s="89">
        <v>0.2</v>
      </c>
    </row>
    <row r="189" spans="1:17" ht="14.25" x14ac:dyDescent="0.3">
      <c r="F189" s="29" t="s">
        <v>41</v>
      </c>
      <c r="G189" s="69">
        <v>0.2</v>
      </c>
      <c r="H189" s="69">
        <v>0.2</v>
      </c>
      <c r="I189" s="69">
        <v>0.1</v>
      </c>
      <c r="J189" s="69">
        <v>0.2</v>
      </c>
      <c r="K189" s="69">
        <v>0.2</v>
      </c>
      <c r="L189" s="69">
        <v>0.1</v>
      </c>
      <c r="M189" s="69">
        <v>0.1</v>
      </c>
      <c r="N189" s="69">
        <v>0.2</v>
      </c>
      <c r="O189" s="69">
        <v>0.3</v>
      </c>
      <c r="P189" s="69">
        <v>0.1</v>
      </c>
      <c r="Q189" s="90">
        <v>0.3</v>
      </c>
    </row>
    <row r="190" spans="1:17" ht="14.25" x14ac:dyDescent="0.3">
      <c r="F190" s="29" t="s">
        <v>53</v>
      </c>
      <c r="G190" s="69">
        <v>0.1</v>
      </c>
      <c r="H190" s="69">
        <v>0.1</v>
      </c>
      <c r="I190" s="69">
        <v>0.1</v>
      </c>
      <c r="J190" s="69">
        <v>0.1</v>
      </c>
      <c r="K190" s="69">
        <v>0.1</v>
      </c>
      <c r="L190" s="69">
        <v>0.1</v>
      </c>
      <c r="M190" s="69">
        <v>0.1</v>
      </c>
      <c r="N190" s="69">
        <v>0.1</v>
      </c>
      <c r="O190" s="69">
        <v>0.1</v>
      </c>
      <c r="P190" s="69">
        <v>0.1</v>
      </c>
      <c r="Q190" s="90">
        <v>0.1</v>
      </c>
    </row>
    <row r="191" spans="1:17" ht="15" thickBot="1" x14ac:dyDescent="0.35">
      <c r="F191" s="30" t="s">
        <v>52</v>
      </c>
      <c r="G191" s="97">
        <v>0.1</v>
      </c>
      <c r="H191" s="97">
        <v>0.1</v>
      </c>
      <c r="I191" s="97">
        <v>0.1</v>
      </c>
      <c r="J191" s="97">
        <v>0.1</v>
      </c>
      <c r="K191" s="97">
        <v>0.1</v>
      </c>
      <c r="L191" s="97">
        <v>0.1</v>
      </c>
      <c r="M191" s="97">
        <v>0.1</v>
      </c>
      <c r="N191" s="97">
        <v>0.1</v>
      </c>
      <c r="O191" s="97">
        <v>0.1</v>
      </c>
      <c r="P191" s="97">
        <v>0.1</v>
      </c>
      <c r="Q191" s="98">
        <v>0.1</v>
      </c>
    </row>
    <row r="192" spans="1:17" ht="14.25" x14ac:dyDescent="0.3">
      <c r="F192" s="9"/>
      <c r="G192"/>
      <c r="H192"/>
      <c r="I192"/>
      <c r="J192"/>
      <c r="K192"/>
      <c r="L192"/>
      <c r="M192"/>
      <c r="N192"/>
      <c r="O192"/>
      <c r="P192"/>
      <c r="Q192"/>
    </row>
    <row r="193" spans="1:17" ht="14.25" x14ac:dyDescent="0.3">
      <c r="A193" s="1" t="s">
        <v>24</v>
      </c>
      <c r="F193" s="3"/>
      <c r="G193"/>
      <c r="H193"/>
      <c r="I193"/>
      <c r="J193"/>
      <c r="K193"/>
      <c r="L193"/>
      <c r="M193"/>
      <c r="N193"/>
      <c r="O193"/>
      <c r="P193"/>
      <c r="Q193"/>
    </row>
    <row r="194" spans="1:17" ht="13.5" thickBot="1" x14ac:dyDescent="0.25">
      <c r="A194" s="8">
        <v>0</v>
      </c>
    </row>
    <row r="195" spans="1:17" ht="14.25" thickTop="1" thickBot="1" x14ac:dyDescent="0.25">
      <c r="A195" s="8">
        <v>0.01</v>
      </c>
      <c r="F195" s="100" t="s">
        <v>84</v>
      </c>
      <c r="G195" s="7" t="s">
        <v>10</v>
      </c>
      <c r="H195" s="7" t="s">
        <v>11</v>
      </c>
      <c r="I195" s="7" t="s">
        <v>12</v>
      </c>
      <c r="J195" s="7" t="s">
        <v>13</v>
      </c>
      <c r="K195" s="7" t="s">
        <v>15</v>
      </c>
      <c r="L195" s="7" t="s">
        <v>16</v>
      </c>
      <c r="M195" s="7" t="s">
        <v>18</v>
      </c>
      <c r="N195" s="7" t="s">
        <v>85</v>
      </c>
      <c r="O195" s="7" t="s">
        <v>86</v>
      </c>
      <c r="P195" s="7" t="s">
        <v>87</v>
      </c>
      <c r="Q195" s="7" t="s">
        <v>96</v>
      </c>
    </row>
    <row r="196" spans="1:17" ht="14.25" x14ac:dyDescent="0.3">
      <c r="A196" s="8">
        <v>0.02</v>
      </c>
      <c r="F196" s="87" t="s">
        <v>98</v>
      </c>
      <c r="G196" s="67">
        <v>0.1</v>
      </c>
      <c r="H196" s="67">
        <v>0.1</v>
      </c>
      <c r="I196" s="67">
        <v>0.1</v>
      </c>
      <c r="J196" s="67">
        <v>0.2</v>
      </c>
      <c r="K196" s="67">
        <v>0.2</v>
      </c>
      <c r="L196" s="67">
        <v>0.1</v>
      </c>
      <c r="M196" s="67">
        <v>0.1</v>
      </c>
      <c r="N196" s="67">
        <v>0.1</v>
      </c>
      <c r="O196" s="67">
        <v>0.2</v>
      </c>
      <c r="P196" s="67">
        <v>0.1</v>
      </c>
      <c r="Q196" s="89">
        <v>0.2</v>
      </c>
    </row>
    <row r="197" spans="1:17" ht="14.25" x14ac:dyDescent="0.3">
      <c r="A197" s="8">
        <v>0.03</v>
      </c>
      <c r="F197" s="29" t="s">
        <v>43</v>
      </c>
      <c r="G197" s="69">
        <v>0.1</v>
      </c>
      <c r="H197" s="69">
        <v>0.2</v>
      </c>
      <c r="I197" s="69">
        <v>0.2</v>
      </c>
      <c r="J197" s="69">
        <v>0.3</v>
      </c>
      <c r="K197" s="69">
        <v>0.3</v>
      </c>
      <c r="L197" s="69">
        <v>0.1</v>
      </c>
      <c r="M197" s="69">
        <v>0.1</v>
      </c>
      <c r="N197" s="69">
        <v>0.2</v>
      </c>
      <c r="O197" s="69">
        <v>0.3</v>
      </c>
      <c r="P197" s="69">
        <v>0.1</v>
      </c>
      <c r="Q197" s="90">
        <v>0.3</v>
      </c>
    </row>
    <row r="198" spans="1:17" ht="14.25" x14ac:dyDescent="0.3">
      <c r="A198" s="8">
        <v>0.04</v>
      </c>
      <c r="F198" s="29" t="s">
        <v>50</v>
      </c>
      <c r="G198" s="69">
        <v>0.1</v>
      </c>
      <c r="H198" s="69">
        <v>0.3</v>
      </c>
      <c r="I198" s="69">
        <v>0.3</v>
      </c>
      <c r="J198" s="69">
        <v>0.4</v>
      </c>
      <c r="K198" s="69">
        <v>0.4</v>
      </c>
      <c r="L198" s="69">
        <v>0.1</v>
      </c>
      <c r="M198" s="69">
        <v>0.2</v>
      </c>
      <c r="N198" s="69">
        <v>0.3</v>
      </c>
      <c r="O198" s="69">
        <v>0.6</v>
      </c>
      <c r="P198" s="69">
        <v>0.1</v>
      </c>
      <c r="Q198" s="90">
        <v>0.5</v>
      </c>
    </row>
    <row r="199" spans="1:17" ht="15" thickBot="1" x14ac:dyDescent="0.35">
      <c r="A199" s="8">
        <v>0.05</v>
      </c>
      <c r="F199" s="30" t="s">
        <v>49</v>
      </c>
      <c r="G199" s="77">
        <v>0.1</v>
      </c>
      <c r="H199" s="78">
        <v>0.1</v>
      </c>
      <c r="I199" s="78">
        <v>0.1</v>
      </c>
      <c r="J199" s="78">
        <v>0.1</v>
      </c>
      <c r="K199" s="78">
        <v>0.1</v>
      </c>
      <c r="L199" s="78">
        <v>0.1</v>
      </c>
      <c r="M199" s="78">
        <v>0.1</v>
      </c>
      <c r="N199" s="78">
        <v>0.1</v>
      </c>
      <c r="O199" s="78">
        <v>0.1</v>
      </c>
      <c r="P199" s="78">
        <v>0.1</v>
      </c>
      <c r="Q199" s="79">
        <v>0.1</v>
      </c>
    </row>
    <row r="200" spans="1:17" ht="14.25" x14ac:dyDescent="0.3">
      <c r="A200" s="8"/>
      <c r="F200" s="87" t="s">
        <v>95</v>
      </c>
      <c r="G200" s="67">
        <v>0.1</v>
      </c>
      <c r="H200" s="67">
        <v>0.2</v>
      </c>
      <c r="I200" s="67">
        <v>0.2</v>
      </c>
      <c r="J200" s="67">
        <v>0.3</v>
      </c>
      <c r="K200" s="67">
        <v>0.3</v>
      </c>
      <c r="L200" s="67">
        <v>0.1</v>
      </c>
      <c r="M200" s="67">
        <v>0.1</v>
      </c>
      <c r="N200" s="67">
        <v>0.2</v>
      </c>
      <c r="O200" s="67">
        <v>0.4</v>
      </c>
      <c r="P200" s="67">
        <v>0.1</v>
      </c>
      <c r="Q200" s="89">
        <v>0.3</v>
      </c>
    </row>
    <row r="201" spans="1:17" ht="14.25" x14ac:dyDescent="0.3">
      <c r="A201" s="25" t="s">
        <v>142</v>
      </c>
      <c r="F201" s="29" t="s">
        <v>41</v>
      </c>
      <c r="G201" s="69">
        <v>0.2</v>
      </c>
      <c r="H201" s="69">
        <v>0.2</v>
      </c>
      <c r="I201" s="69">
        <v>0.1</v>
      </c>
      <c r="J201" s="69">
        <v>0.2</v>
      </c>
      <c r="K201" s="69">
        <v>0.2</v>
      </c>
      <c r="L201" s="69">
        <v>0.1</v>
      </c>
      <c r="M201" s="69">
        <v>0.1</v>
      </c>
      <c r="N201" s="69">
        <v>0.2</v>
      </c>
      <c r="O201" s="69">
        <v>0.3</v>
      </c>
      <c r="P201" s="69">
        <v>0.1</v>
      </c>
      <c r="Q201" s="90">
        <v>0.2</v>
      </c>
    </row>
    <row r="202" spans="1:17" ht="14.25" x14ac:dyDescent="0.3">
      <c r="A202" s="8">
        <v>0</v>
      </c>
      <c r="F202" s="29" t="s">
        <v>53</v>
      </c>
      <c r="G202" s="69">
        <v>0.3</v>
      </c>
      <c r="H202" s="69">
        <v>0.3</v>
      </c>
      <c r="I202" s="69">
        <v>0.3</v>
      </c>
      <c r="J202" s="69">
        <v>0.4</v>
      </c>
      <c r="K202" s="69">
        <v>0.3</v>
      </c>
      <c r="L202" s="69">
        <v>0.2</v>
      </c>
      <c r="M202" s="69">
        <v>0.2</v>
      </c>
      <c r="N202" s="69">
        <v>0.3</v>
      </c>
      <c r="O202" s="69">
        <v>0.5</v>
      </c>
      <c r="P202" s="69">
        <v>0.2</v>
      </c>
      <c r="Q202" s="90">
        <v>0.5</v>
      </c>
    </row>
    <row r="203" spans="1:17" ht="15" thickBot="1" x14ac:dyDescent="0.35">
      <c r="A203" s="8">
        <v>0.01</v>
      </c>
      <c r="F203" s="30" t="s">
        <v>52</v>
      </c>
      <c r="G203" s="97">
        <v>0.1</v>
      </c>
      <c r="H203" s="97">
        <v>0.1</v>
      </c>
      <c r="I203" s="97">
        <v>0.1</v>
      </c>
      <c r="J203" s="97">
        <v>0.1</v>
      </c>
      <c r="K203" s="97">
        <v>0.1</v>
      </c>
      <c r="L203" s="97">
        <v>0.1</v>
      </c>
      <c r="M203" s="97">
        <v>0.1</v>
      </c>
      <c r="N203" s="97">
        <v>0.1</v>
      </c>
      <c r="O203" s="97">
        <v>0.1</v>
      </c>
      <c r="P203" s="97">
        <v>0.1</v>
      </c>
      <c r="Q203" s="98">
        <v>0.1</v>
      </c>
    </row>
    <row r="204" spans="1:17" ht="14.25" x14ac:dyDescent="0.3">
      <c r="A204" s="8">
        <v>0.02</v>
      </c>
      <c r="F204" s="9"/>
      <c r="G204"/>
      <c r="H204"/>
      <c r="I204"/>
      <c r="J204"/>
      <c r="K204"/>
      <c r="L204"/>
      <c r="M204"/>
      <c r="N204"/>
      <c r="O204"/>
      <c r="P204"/>
      <c r="Q204"/>
    </row>
    <row r="205" spans="1:17" ht="14.25" x14ac:dyDescent="0.3">
      <c r="A205" s="8">
        <v>0.03</v>
      </c>
      <c r="F205" s="3"/>
      <c r="G205"/>
      <c r="H205"/>
      <c r="I205"/>
      <c r="J205"/>
      <c r="K205"/>
      <c r="L205"/>
      <c r="M205"/>
      <c r="N205"/>
      <c r="O205"/>
      <c r="P205"/>
      <c r="Q205"/>
    </row>
    <row r="206" spans="1:17" x14ac:dyDescent="0.2">
      <c r="A206" s="8">
        <v>0.04</v>
      </c>
    </row>
    <row r="207" spans="1:17" ht="13.5" thickBot="1" x14ac:dyDescent="0.25">
      <c r="A207" s="8">
        <v>0.05</v>
      </c>
    </row>
    <row r="208" spans="1:17" ht="14.25" thickTop="1" thickBot="1" x14ac:dyDescent="0.25">
      <c r="F208" s="88" t="s">
        <v>146</v>
      </c>
      <c r="G208" s="7" t="s">
        <v>10</v>
      </c>
      <c r="H208" s="7" t="s">
        <v>11</v>
      </c>
      <c r="I208" s="7" t="s">
        <v>12</v>
      </c>
      <c r="J208" s="7" t="s">
        <v>13</v>
      </c>
      <c r="K208" s="7" t="s">
        <v>15</v>
      </c>
      <c r="L208" s="7" t="s">
        <v>16</v>
      </c>
      <c r="M208" s="7" t="s">
        <v>18</v>
      </c>
      <c r="N208" s="7" t="s">
        <v>85</v>
      </c>
      <c r="O208" s="7" t="s">
        <v>86</v>
      </c>
      <c r="P208" s="7" t="s">
        <v>87</v>
      </c>
      <c r="Q208" s="7" t="s">
        <v>96</v>
      </c>
    </row>
    <row r="209" spans="6:17" ht="14.25" x14ac:dyDescent="0.3">
      <c r="F209" s="87" t="s">
        <v>97</v>
      </c>
      <c r="G209" s="67">
        <v>0.2</v>
      </c>
      <c r="H209" s="67">
        <v>0.2</v>
      </c>
      <c r="I209" s="67">
        <v>0.2</v>
      </c>
      <c r="J209" s="67">
        <v>0.1</v>
      </c>
      <c r="K209" s="67">
        <v>0.1</v>
      </c>
      <c r="L209" s="67">
        <v>0.4</v>
      </c>
      <c r="M209" s="67">
        <v>0.4</v>
      </c>
      <c r="N209" s="67">
        <v>0.2</v>
      </c>
      <c r="O209" s="67">
        <v>0.1</v>
      </c>
      <c r="P209" s="67">
        <v>0.2</v>
      </c>
      <c r="Q209" s="89">
        <v>0.1</v>
      </c>
    </row>
    <row r="210" spans="6:17" ht="14.25" x14ac:dyDescent="0.3">
      <c r="F210" s="29" t="s">
        <v>43</v>
      </c>
      <c r="G210" s="69">
        <v>0.4</v>
      </c>
      <c r="H210" s="69">
        <v>0.5</v>
      </c>
      <c r="I210" s="69">
        <v>0.5</v>
      </c>
      <c r="J210" s="69">
        <v>0.2</v>
      </c>
      <c r="K210" s="69">
        <v>0.2</v>
      </c>
      <c r="L210" s="69">
        <v>0.6</v>
      </c>
      <c r="M210" s="69">
        <v>0.6</v>
      </c>
      <c r="N210" s="69">
        <v>0.3</v>
      </c>
      <c r="O210" s="69">
        <v>0.2</v>
      </c>
      <c r="P210" s="69">
        <v>0.5</v>
      </c>
      <c r="Q210" s="90">
        <v>0.2</v>
      </c>
    </row>
    <row r="211" spans="6:17" ht="14.25" x14ac:dyDescent="0.3">
      <c r="F211" s="29" t="s">
        <v>49</v>
      </c>
      <c r="G211" s="69">
        <v>0.4</v>
      </c>
      <c r="H211" s="69">
        <v>0.5</v>
      </c>
      <c r="I211" s="69">
        <v>0.3</v>
      </c>
      <c r="J211" s="69">
        <v>0.2</v>
      </c>
      <c r="K211" s="69">
        <v>0.2</v>
      </c>
      <c r="L211" s="69">
        <v>0.6</v>
      </c>
      <c r="M211" s="69">
        <v>0.6</v>
      </c>
      <c r="N211" s="69">
        <v>0.3</v>
      </c>
      <c r="O211" s="69">
        <v>0.2</v>
      </c>
      <c r="P211" s="69">
        <v>0.5</v>
      </c>
      <c r="Q211" s="90">
        <v>0.2</v>
      </c>
    </row>
    <row r="212" spans="6:17" ht="15" thickBot="1" x14ac:dyDescent="0.35">
      <c r="F212" s="30" t="s">
        <v>50</v>
      </c>
      <c r="G212" s="77">
        <v>0.1</v>
      </c>
      <c r="H212" s="78">
        <v>0.1</v>
      </c>
      <c r="I212" s="78">
        <v>0.1</v>
      </c>
      <c r="J212" s="78">
        <v>0.1</v>
      </c>
      <c r="K212" s="78">
        <v>0.1</v>
      </c>
      <c r="L212" s="78">
        <v>0.1</v>
      </c>
      <c r="M212" s="78">
        <v>0.1</v>
      </c>
      <c r="N212" s="78">
        <v>0.1</v>
      </c>
      <c r="O212" s="78">
        <v>0.1</v>
      </c>
      <c r="P212" s="78">
        <v>0.1</v>
      </c>
      <c r="Q212" s="79">
        <v>0.1</v>
      </c>
    </row>
    <row r="213" spans="6:17" ht="14.25" x14ac:dyDescent="0.3">
      <c r="F213" s="87" t="s">
        <v>45</v>
      </c>
      <c r="G213" s="67">
        <v>0.2</v>
      </c>
      <c r="H213" s="67">
        <v>0.3</v>
      </c>
      <c r="I213" s="67">
        <v>0.3</v>
      </c>
      <c r="J213" s="67">
        <v>0.2</v>
      </c>
      <c r="K213" s="67">
        <v>0.2</v>
      </c>
      <c r="L213" s="67">
        <v>0.4</v>
      </c>
      <c r="M213" s="67">
        <v>0.5</v>
      </c>
      <c r="N213" s="67">
        <v>0.4</v>
      </c>
      <c r="O213" s="67">
        <v>0.2</v>
      </c>
      <c r="P213" s="67">
        <v>0.5</v>
      </c>
      <c r="Q213" s="89">
        <v>0.2</v>
      </c>
    </row>
    <row r="214" spans="6:17" ht="14.25" x14ac:dyDescent="0.3">
      <c r="F214" s="29" t="s">
        <v>41</v>
      </c>
      <c r="G214" s="69">
        <v>0.3</v>
      </c>
      <c r="H214" s="69">
        <v>0.3</v>
      </c>
      <c r="I214" s="69">
        <v>0.3</v>
      </c>
      <c r="J214" s="69">
        <v>0.2</v>
      </c>
      <c r="K214" s="69">
        <v>0.2</v>
      </c>
      <c r="L214" s="69">
        <v>0.4</v>
      </c>
      <c r="M214" s="69">
        <v>0.4</v>
      </c>
      <c r="N214" s="69">
        <v>0.3</v>
      </c>
      <c r="O214" s="69">
        <v>0.2</v>
      </c>
      <c r="P214" s="69">
        <v>0.4</v>
      </c>
      <c r="Q214" s="90">
        <v>0.2</v>
      </c>
    </row>
    <row r="215" spans="6:17" ht="14.25" x14ac:dyDescent="0.3">
      <c r="F215" s="29" t="s">
        <v>52</v>
      </c>
      <c r="G215" s="69">
        <v>0.2</v>
      </c>
      <c r="H215" s="69">
        <v>0.2</v>
      </c>
      <c r="I215" s="69">
        <v>0.1</v>
      </c>
      <c r="J215" s="69">
        <v>0.1</v>
      </c>
      <c r="K215" s="69">
        <v>0.1</v>
      </c>
      <c r="L215" s="69">
        <v>0.2</v>
      </c>
      <c r="M215" s="69">
        <v>0.2</v>
      </c>
      <c r="N215" s="69">
        <v>0.2</v>
      </c>
      <c r="O215" s="69">
        <v>0.1</v>
      </c>
      <c r="P215" s="69">
        <v>0.3</v>
      </c>
      <c r="Q215" s="90">
        <v>0.1</v>
      </c>
    </row>
    <row r="216" spans="6:17" ht="15" thickBot="1" x14ac:dyDescent="0.35">
      <c r="F216" s="30" t="s">
        <v>53</v>
      </c>
      <c r="G216" s="97">
        <v>0.1</v>
      </c>
      <c r="H216" s="97">
        <v>0.1</v>
      </c>
      <c r="I216" s="97">
        <v>0.1</v>
      </c>
      <c r="J216" s="97">
        <v>0.1</v>
      </c>
      <c r="K216" s="97">
        <v>0.1</v>
      </c>
      <c r="L216" s="97">
        <v>0.1</v>
      </c>
      <c r="M216" s="97">
        <v>0.1</v>
      </c>
      <c r="N216" s="97">
        <v>0.1</v>
      </c>
      <c r="O216" s="97">
        <v>0.1</v>
      </c>
      <c r="P216" s="97">
        <v>0.1</v>
      </c>
      <c r="Q216" s="98">
        <v>0.1</v>
      </c>
    </row>
    <row r="217" spans="6:17" ht="14.25" x14ac:dyDescent="0.3">
      <c r="F217" s="9"/>
      <c r="G217"/>
      <c r="H217"/>
      <c r="I217"/>
      <c r="J217"/>
      <c r="K217"/>
      <c r="L217"/>
      <c r="M217"/>
      <c r="N217"/>
      <c r="O217"/>
      <c r="P217"/>
      <c r="Q217"/>
    </row>
    <row r="218" spans="6:17" ht="14.25" x14ac:dyDescent="0.3">
      <c r="F218" s="3"/>
      <c r="G218"/>
      <c r="H218"/>
      <c r="I218"/>
      <c r="J218"/>
      <c r="K218"/>
      <c r="L218"/>
      <c r="M218"/>
      <c r="N218"/>
      <c r="O218"/>
      <c r="P218"/>
      <c r="Q218"/>
    </row>
    <row r="221" spans="6:17" ht="13.5" thickBot="1" x14ac:dyDescent="0.25"/>
    <row r="222" spans="6:17" ht="14.25" thickTop="1" thickBot="1" x14ac:dyDescent="0.25">
      <c r="F222" s="96" t="s">
        <v>147</v>
      </c>
      <c r="G222" s="7" t="s">
        <v>10</v>
      </c>
      <c r="H222" s="7" t="s">
        <v>11</v>
      </c>
      <c r="I222" s="7" t="s">
        <v>12</v>
      </c>
      <c r="J222" s="7" t="s">
        <v>13</v>
      </c>
      <c r="K222" s="7" t="s">
        <v>15</v>
      </c>
      <c r="L222" s="7" t="s">
        <v>16</v>
      </c>
      <c r="M222" s="7" t="s">
        <v>18</v>
      </c>
      <c r="N222" s="7" t="s">
        <v>85</v>
      </c>
      <c r="O222" s="7" t="s">
        <v>86</v>
      </c>
      <c r="P222" s="7" t="s">
        <v>87</v>
      </c>
      <c r="Q222" s="7" t="s">
        <v>96</v>
      </c>
    </row>
    <row r="223" spans="6:17" ht="14.25" x14ac:dyDescent="0.3">
      <c r="F223" s="87" t="s">
        <v>98</v>
      </c>
      <c r="G223" s="67">
        <v>0.1</v>
      </c>
      <c r="H223" s="67">
        <v>0.2</v>
      </c>
      <c r="I223" s="67">
        <v>0.2</v>
      </c>
      <c r="J223" s="67">
        <v>0.1</v>
      </c>
      <c r="K223" s="67">
        <v>0.1</v>
      </c>
      <c r="L223" s="67">
        <v>0.4</v>
      </c>
      <c r="M223" s="67">
        <v>0.4</v>
      </c>
      <c r="N223" s="67">
        <v>0.2</v>
      </c>
      <c r="O223" s="67">
        <v>0.1</v>
      </c>
      <c r="P223" s="67">
        <v>0.4</v>
      </c>
      <c r="Q223" s="89">
        <v>0.1</v>
      </c>
    </row>
    <row r="224" spans="6:17" ht="14.25" x14ac:dyDescent="0.3">
      <c r="F224" s="29" t="s">
        <v>43</v>
      </c>
      <c r="G224" s="69">
        <v>0.4</v>
      </c>
      <c r="H224" s="69">
        <v>0.3</v>
      </c>
      <c r="I224" s="69">
        <v>0.3</v>
      </c>
      <c r="J224" s="69">
        <v>0.2</v>
      </c>
      <c r="K224" s="69">
        <v>0.2</v>
      </c>
      <c r="L224" s="69">
        <v>0.5</v>
      </c>
      <c r="M224" s="69">
        <v>0.6</v>
      </c>
      <c r="N224" s="69">
        <v>0.3</v>
      </c>
      <c r="O224" s="69">
        <v>0.1</v>
      </c>
      <c r="P224" s="69">
        <v>0.6</v>
      </c>
      <c r="Q224" s="90">
        <v>0.1</v>
      </c>
    </row>
    <row r="225" spans="6:17" ht="14.25" x14ac:dyDescent="0.3">
      <c r="F225" s="29" t="s">
        <v>50</v>
      </c>
      <c r="G225" s="69">
        <v>0.2</v>
      </c>
      <c r="H225" s="69">
        <v>0.2</v>
      </c>
      <c r="I225" s="69">
        <v>0.2</v>
      </c>
      <c r="J225" s="69">
        <v>0.2</v>
      </c>
      <c r="K225" s="69">
        <v>0.2</v>
      </c>
      <c r="L225" s="69">
        <v>0.3</v>
      </c>
      <c r="M225" s="69">
        <v>0.3</v>
      </c>
      <c r="N225" s="69">
        <v>0.3</v>
      </c>
      <c r="O225" s="69">
        <v>0.2</v>
      </c>
      <c r="P225" s="69">
        <v>0.3</v>
      </c>
      <c r="Q225" s="90">
        <v>0.2</v>
      </c>
    </row>
    <row r="226" spans="6:17" ht="15" thickBot="1" x14ac:dyDescent="0.35">
      <c r="F226" s="30" t="s">
        <v>49</v>
      </c>
      <c r="G226" s="77">
        <v>0.1</v>
      </c>
      <c r="H226" s="78">
        <v>0.1</v>
      </c>
      <c r="I226" s="78">
        <v>0.1</v>
      </c>
      <c r="J226" s="78">
        <v>0.1</v>
      </c>
      <c r="K226" s="78">
        <v>0.1</v>
      </c>
      <c r="L226" s="78">
        <v>0.1</v>
      </c>
      <c r="M226" s="78">
        <v>0.1</v>
      </c>
      <c r="N226" s="78">
        <v>0.1</v>
      </c>
      <c r="O226" s="78">
        <v>0.1</v>
      </c>
      <c r="P226" s="78">
        <v>0.1</v>
      </c>
      <c r="Q226" s="79">
        <v>0.1</v>
      </c>
    </row>
    <row r="227" spans="6:17" ht="14.25" x14ac:dyDescent="0.3">
      <c r="F227" s="87" t="s">
        <v>95</v>
      </c>
      <c r="G227" s="67">
        <v>0.2</v>
      </c>
      <c r="H227" s="67">
        <v>0.3</v>
      </c>
      <c r="I227" s="67">
        <v>0.3</v>
      </c>
      <c r="J227" s="67">
        <v>0.2</v>
      </c>
      <c r="K227" s="67">
        <v>0.2</v>
      </c>
      <c r="L227" s="67">
        <v>0.3</v>
      </c>
      <c r="M227" s="67">
        <v>0.4</v>
      </c>
      <c r="N227" s="67">
        <v>0.3</v>
      </c>
      <c r="O227" s="67">
        <v>0.2</v>
      </c>
      <c r="P227" s="67">
        <v>0.4</v>
      </c>
      <c r="Q227" s="89">
        <v>0.1</v>
      </c>
    </row>
    <row r="228" spans="6:17" ht="14.25" x14ac:dyDescent="0.3">
      <c r="F228" s="29" t="s">
        <v>41</v>
      </c>
      <c r="G228" s="69">
        <v>0.3</v>
      </c>
      <c r="H228" s="69">
        <v>0.3</v>
      </c>
      <c r="I228" s="69">
        <v>0.3</v>
      </c>
      <c r="J228" s="69">
        <v>0.2</v>
      </c>
      <c r="K228" s="69">
        <v>0.2</v>
      </c>
      <c r="L228" s="69">
        <v>0.4</v>
      </c>
      <c r="M228" s="69">
        <v>0.5</v>
      </c>
      <c r="N228" s="69">
        <v>0.3</v>
      </c>
      <c r="O228" s="69">
        <v>0.2</v>
      </c>
      <c r="P228" s="69">
        <v>0.5</v>
      </c>
      <c r="Q228" s="90">
        <v>0.2</v>
      </c>
    </row>
    <row r="229" spans="6:17" ht="14.25" x14ac:dyDescent="0.3">
      <c r="F229" s="29" t="s">
        <v>53</v>
      </c>
      <c r="G229" s="69">
        <v>0.2</v>
      </c>
      <c r="H229" s="69">
        <v>0.2</v>
      </c>
      <c r="I229" s="69">
        <v>0.2</v>
      </c>
      <c r="J229" s="69">
        <v>0.1</v>
      </c>
      <c r="K229" s="69">
        <v>0.1</v>
      </c>
      <c r="L229" s="69">
        <v>0.2</v>
      </c>
      <c r="M229" s="69">
        <v>0.3</v>
      </c>
      <c r="N229" s="69">
        <v>0.2</v>
      </c>
      <c r="O229" s="69">
        <v>0.2</v>
      </c>
      <c r="P229" s="69">
        <v>0.3</v>
      </c>
      <c r="Q229" s="90">
        <v>0.2</v>
      </c>
    </row>
    <row r="230" spans="6:17" ht="15" thickBot="1" x14ac:dyDescent="0.35">
      <c r="F230" s="30" t="s">
        <v>52</v>
      </c>
      <c r="G230" s="97">
        <v>0.1</v>
      </c>
      <c r="H230" s="97">
        <v>0.1</v>
      </c>
      <c r="I230" s="97">
        <v>0.1</v>
      </c>
      <c r="J230" s="97">
        <v>0.1</v>
      </c>
      <c r="K230" s="97">
        <v>0.1</v>
      </c>
      <c r="L230" s="97">
        <v>0.1</v>
      </c>
      <c r="M230" s="97">
        <v>0.1</v>
      </c>
      <c r="N230" s="97">
        <v>0.1</v>
      </c>
      <c r="O230" s="97">
        <v>0.1</v>
      </c>
      <c r="P230" s="97">
        <v>0.1</v>
      </c>
      <c r="Q230" s="98">
        <v>0.1</v>
      </c>
    </row>
    <row r="231" spans="6:17" ht="14.25" x14ac:dyDescent="0.3">
      <c r="F231" s="9"/>
      <c r="G231"/>
      <c r="H231"/>
      <c r="I231"/>
      <c r="J231"/>
      <c r="K231"/>
      <c r="L231"/>
      <c r="M231"/>
      <c r="N231"/>
      <c r="O231"/>
      <c r="P231"/>
      <c r="Q231"/>
    </row>
    <row r="232" spans="6:17" ht="14.25" x14ac:dyDescent="0.3">
      <c r="F232" s="3"/>
      <c r="G232"/>
      <c r="H232"/>
      <c r="I232"/>
      <c r="J232"/>
      <c r="K232"/>
      <c r="L232"/>
      <c r="M232"/>
      <c r="N232"/>
      <c r="O232"/>
      <c r="P232"/>
      <c r="Q232"/>
    </row>
    <row r="235" spans="6:17" ht="13.5" thickBot="1" x14ac:dyDescent="0.25"/>
    <row r="236" spans="6:17" ht="14.25" thickTop="1" thickBot="1" x14ac:dyDescent="0.25">
      <c r="F236" s="99" t="s">
        <v>56</v>
      </c>
      <c r="G236" s="101" t="s">
        <v>10</v>
      </c>
      <c r="H236" s="101" t="s">
        <v>11</v>
      </c>
      <c r="I236" s="101" t="s">
        <v>12</v>
      </c>
      <c r="J236" s="101" t="s">
        <v>13</v>
      </c>
      <c r="K236" s="101" t="s">
        <v>15</v>
      </c>
      <c r="L236" s="101" t="s">
        <v>16</v>
      </c>
      <c r="M236" s="101" t="s">
        <v>18</v>
      </c>
      <c r="N236" s="101" t="s">
        <v>85</v>
      </c>
      <c r="O236" s="101" t="s">
        <v>86</v>
      </c>
      <c r="P236" s="101" t="s">
        <v>87</v>
      </c>
      <c r="Q236" s="101" t="s">
        <v>96</v>
      </c>
    </row>
    <row r="237" spans="6:17" ht="14.25" x14ac:dyDescent="0.3">
      <c r="F237" s="87" t="s">
        <v>97</v>
      </c>
      <c r="G237" s="102">
        <v>0.1</v>
      </c>
      <c r="H237" s="102">
        <v>0.1</v>
      </c>
      <c r="I237" s="102">
        <v>0.1</v>
      </c>
      <c r="J237" s="102">
        <v>0.2</v>
      </c>
      <c r="K237" s="102">
        <v>0.1</v>
      </c>
      <c r="L237" s="102">
        <v>0.1</v>
      </c>
      <c r="M237" s="102">
        <v>0.1</v>
      </c>
      <c r="N237" s="102">
        <v>0.1</v>
      </c>
      <c r="O237" s="102">
        <v>0.2</v>
      </c>
      <c r="P237" s="102">
        <v>0.1</v>
      </c>
      <c r="Q237" s="103">
        <v>0.2</v>
      </c>
    </row>
    <row r="238" spans="6:17" ht="14.25" x14ac:dyDescent="0.3">
      <c r="F238" s="29" t="s">
        <v>43</v>
      </c>
      <c r="G238" s="104">
        <v>0.1</v>
      </c>
      <c r="H238" s="104">
        <v>0.1</v>
      </c>
      <c r="I238" s="104">
        <v>0.1</v>
      </c>
      <c r="J238" s="104">
        <v>0.2</v>
      </c>
      <c r="K238" s="104">
        <v>0.1</v>
      </c>
      <c r="L238" s="104">
        <v>0.1</v>
      </c>
      <c r="M238" s="104">
        <v>0.1</v>
      </c>
      <c r="N238" s="104">
        <v>0.1</v>
      </c>
      <c r="O238" s="104">
        <v>0.1</v>
      </c>
      <c r="P238" s="104">
        <v>0.1</v>
      </c>
      <c r="Q238" s="105">
        <v>0.2</v>
      </c>
    </row>
    <row r="239" spans="6:17" ht="14.25" x14ac:dyDescent="0.3">
      <c r="F239" s="29" t="s">
        <v>49</v>
      </c>
      <c r="G239" s="104">
        <v>0.2</v>
      </c>
      <c r="H239" s="104">
        <v>0.2</v>
      </c>
      <c r="I239" s="104">
        <v>0.2</v>
      </c>
      <c r="J239" s="104">
        <v>0.2</v>
      </c>
      <c r="K239" s="104">
        <v>0.2</v>
      </c>
      <c r="L239" s="104">
        <v>0.2</v>
      </c>
      <c r="M239" s="104">
        <v>0.2</v>
      </c>
      <c r="N239" s="104">
        <v>0.2</v>
      </c>
      <c r="O239" s="104">
        <v>0.2</v>
      </c>
      <c r="P239" s="104">
        <v>0.1</v>
      </c>
      <c r="Q239" s="105">
        <v>0.2</v>
      </c>
    </row>
    <row r="240" spans="6:17" ht="15" thickBot="1" x14ac:dyDescent="0.35">
      <c r="F240" s="30" t="s">
        <v>50</v>
      </c>
      <c r="G240" s="106">
        <v>0.1</v>
      </c>
      <c r="H240" s="107">
        <v>0.1</v>
      </c>
      <c r="I240" s="107">
        <v>0.1</v>
      </c>
      <c r="J240" s="107">
        <v>0.1</v>
      </c>
      <c r="K240" s="107">
        <v>0.1</v>
      </c>
      <c r="L240" s="107">
        <v>0.1</v>
      </c>
      <c r="M240" s="107">
        <v>0.1</v>
      </c>
      <c r="N240" s="107">
        <v>0.1</v>
      </c>
      <c r="O240" s="107">
        <v>0.1</v>
      </c>
      <c r="P240" s="107">
        <v>0.1</v>
      </c>
      <c r="Q240" s="108">
        <v>0.1</v>
      </c>
    </row>
    <row r="241" spans="6:17" ht="14.25" x14ac:dyDescent="0.3">
      <c r="F241" s="87" t="s">
        <v>45</v>
      </c>
      <c r="G241" s="102">
        <v>0.1</v>
      </c>
      <c r="H241" s="102">
        <v>0.1</v>
      </c>
      <c r="I241" s="102">
        <v>0.1</v>
      </c>
      <c r="J241" s="102">
        <v>0.2</v>
      </c>
      <c r="K241" s="102">
        <v>0.2</v>
      </c>
      <c r="L241" s="102">
        <v>0.1</v>
      </c>
      <c r="M241" s="102">
        <v>0.1</v>
      </c>
      <c r="N241" s="102">
        <v>0.1</v>
      </c>
      <c r="O241" s="102">
        <v>0.2</v>
      </c>
      <c r="P241" s="102">
        <v>0.1</v>
      </c>
      <c r="Q241" s="103">
        <v>0.2</v>
      </c>
    </row>
    <row r="242" spans="6:17" ht="14.25" x14ac:dyDescent="0.3">
      <c r="F242" s="29" t="s">
        <v>41</v>
      </c>
      <c r="G242" s="104">
        <v>0.1</v>
      </c>
      <c r="H242" s="104">
        <v>0.1</v>
      </c>
      <c r="I242" s="104">
        <v>0.1</v>
      </c>
      <c r="J242" s="104">
        <v>0.2</v>
      </c>
      <c r="K242" s="104">
        <v>0.2</v>
      </c>
      <c r="L242" s="104">
        <v>0.1</v>
      </c>
      <c r="M242" s="104">
        <v>0.1</v>
      </c>
      <c r="N242" s="104">
        <v>0.1</v>
      </c>
      <c r="O242" s="104">
        <v>0.2</v>
      </c>
      <c r="P242" s="104">
        <v>0.1</v>
      </c>
      <c r="Q242" s="105">
        <v>0.2</v>
      </c>
    </row>
    <row r="243" spans="6:17" ht="14.25" x14ac:dyDescent="0.3">
      <c r="F243" s="29" t="s">
        <v>52</v>
      </c>
      <c r="G243" s="104">
        <v>0.1</v>
      </c>
      <c r="H243" s="104">
        <v>0.2</v>
      </c>
      <c r="I243" s="104">
        <v>0.2</v>
      </c>
      <c r="J243" s="104">
        <v>0.3</v>
      </c>
      <c r="K243" s="104">
        <v>0.3</v>
      </c>
      <c r="L243" s="104">
        <v>0.1</v>
      </c>
      <c r="M243" s="104">
        <v>0.1</v>
      </c>
      <c r="N243" s="104">
        <v>0.2</v>
      </c>
      <c r="O243" s="104">
        <v>0.3</v>
      </c>
      <c r="P243" s="104">
        <v>0.1</v>
      </c>
      <c r="Q243" s="105">
        <v>0.2</v>
      </c>
    </row>
    <row r="244" spans="6:17" ht="15" thickBot="1" x14ac:dyDescent="0.35">
      <c r="F244" s="30" t="s">
        <v>53</v>
      </c>
      <c r="G244" s="109">
        <v>0.1</v>
      </c>
      <c r="H244" s="109">
        <v>0.1</v>
      </c>
      <c r="I244" s="109">
        <v>0.1</v>
      </c>
      <c r="J244" s="109">
        <v>0.1</v>
      </c>
      <c r="K244" s="109">
        <v>0.1</v>
      </c>
      <c r="L244" s="109">
        <v>0.1</v>
      </c>
      <c r="M244" s="109">
        <v>0.1</v>
      </c>
      <c r="N244" s="109">
        <v>0.1</v>
      </c>
      <c r="O244" s="109">
        <v>0.1</v>
      </c>
      <c r="P244" s="109">
        <v>0.1</v>
      </c>
      <c r="Q244" s="110">
        <v>0.1</v>
      </c>
    </row>
    <row r="245" spans="6:17" ht="14.25" x14ac:dyDescent="0.3">
      <c r="F245" s="9"/>
      <c r="G245"/>
      <c r="H245"/>
      <c r="I245"/>
      <c r="J245"/>
      <c r="K245"/>
      <c r="L245"/>
      <c r="M245"/>
      <c r="N245"/>
      <c r="O245"/>
      <c r="P245"/>
      <c r="Q245"/>
    </row>
    <row r="246" spans="6:17" ht="14.25" x14ac:dyDescent="0.3">
      <c r="F246" s="3"/>
      <c r="G246"/>
      <c r="H246"/>
      <c r="I246"/>
      <c r="J246"/>
      <c r="K246"/>
      <c r="L246"/>
      <c r="M246"/>
      <c r="N246"/>
      <c r="O246"/>
      <c r="P246"/>
      <c r="Q246"/>
    </row>
    <row r="250" spans="6:17" ht="13.5" thickBot="1" x14ac:dyDescent="0.25"/>
    <row r="251" spans="6:17" ht="14.25" thickTop="1" thickBot="1" x14ac:dyDescent="0.25">
      <c r="F251" s="111" t="s">
        <v>148</v>
      </c>
      <c r="G251" s="7" t="s">
        <v>10</v>
      </c>
      <c r="H251" s="7" t="s">
        <v>11</v>
      </c>
      <c r="I251" s="7" t="s">
        <v>12</v>
      </c>
      <c r="J251" s="7" t="s">
        <v>13</v>
      </c>
      <c r="K251" s="7" t="s">
        <v>15</v>
      </c>
      <c r="L251" s="7" t="s">
        <v>85</v>
      </c>
      <c r="M251" s="7" t="s">
        <v>86</v>
      </c>
      <c r="N251" s="7" t="s">
        <v>96</v>
      </c>
    </row>
    <row r="252" spans="6:17" ht="15" thickTop="1" x14ac:dyDescent="0.3">
      <c r="F252" s="3"/>
      <c r="G252" s="152"/>
      <c r="H252" s="152"/>
      <c r="I252" s="152"/>
      <c r="J252" s="152"/>
      <c r="K252" s="152"/>
      <c r="L252" s="152"/>
      <c r="M252" s="152"/>
      <c r="N252" s="152"/>
    </row>
    <row r="253" spans="6:17" ht="14.25" x14ac:dyDescent="0.3">
      <c r="F253" s="3" t="s">
        <v>48</v>
      </c>
      <c r="G253" s="152"/>
      <c r="H253" s="152"/>
      <c r="I253" s="152"/>
      <c r="J253" s="152"/>
      <c r="K253" s="152"/>
      <c r="L253" s="152"/>
      <c r="M253" s="152"/>
      <c r="N253" s="152"/>
    </row>
    <row r="254" spans="6:17" ht="14.25" x14ac:dyDescent="0.3">
      <c r="F254" s="3" t="s">
        <v>77</v>
      </c>
      <c r="G254" s="152"/>
      <c r="H254" s="152"/>
      <c r="I254" s="152"/>
      <c r="J254" s="152"/>
      <c r="K254" s="152"/>
      <c r="L254" s="152"/>
      <c r="M254" s="152"/>
      <c r="N254" s="152"/>
    </row>
    <row r="255" spans="6:17" ht="14.25" x14ac:dyDescent="0.3">
      <c r="F255" s="3" t="s">
        <v>78</v>
      </c>
      <c r="G255" s="152"/>
      <c r="H255" s="152"/>
      <c r="I255" s="152"/>
      <c r="J255" s="152"/>
      <c r="K255" s="152"/>
      <c r="L255" s="152"/>
      <c r="M255" s="152"/>
      <c r="N255" s="152"/>
    </row>
    <row r="256" spans="6:17" ht="14.25" x14ac:dyDescent="0.3">
      <c r="F256" s="3"/>
      <c r="G256" s="152"/>
      <c r="H256" s="152"/>
      <c r="I256" s="152"/>
      <c r="J256" s="152"/>
      <c r="K256" s="152"/>
      <c r="L256" s="152"/>
      <c r="M256" s="152"/>
      <c r="N256" s="152"/>
    </row>
    <row r="257" spans="6:17" ht="14.25" x14ac:dyDescent="0.3">
      <c r="F257" s="3" t="s">
        <v>51</v>
      </c>
      <c r="G257" s="152"/>
      <c r="H257" s="152"/>
      <c r="I257" s="152"/>
      <c r="J257" s="152"/>
      <c r="K257" s="152"/>
      <c r="L257" s="152"/>
      <c r="M257" s="152"/>
      <c r="N257" s="152"/>
    </row>
    <row r="258" spans="6:17" ht="14.25" x14ac:dyDescent="0.3">
      <c r="F258" s="3" t="s">
        <v>79</v>
      </c>
      <c r="G258" s="152"/>
      <c r="H258" s="152"/>
      <c r="I258" s="152"/>
      <c r="J258" s="152"/>
      <c r="K258" s="152"/>
      <c r="L258" s="152"/>
      <c r="M258" s="152"/>
      <c r="N258" s="152"/>
    </row>
    <row r="259" spans="6:17" ht="14.25" x14ac:dyDescent="0.3">
      <c r="F259" s="3" t="s">
        <v>80</v>
      </c>
      <c r="G259" s="152"/>
      <c r="H259" s="152"/>
      <c r="I259" s="152"/>
      <c r="J259" s="152"/>
      <c r="K259" s="152"/>
      <c r="L259" s="152"/>
      <c r="M259" s="152"/>
      <c r="N259" s="152"/>
    </row>
    <row r="261" spans="6:17" ht="13.5" thickBot="1" x14ac:dyDescent="0.25"/>
    <row r="262" spans="6:17" ht="14.25" thickTop="1" thickBot="1" x14ac:dyDescent="0.25">
      <c r="F262" s="96" t="s">
        <v>92</v>
      </c>
      <c r="G262" s="7" t="s">
        <v>10</v>
      </c>
      <c r="H262" s="7" t="s">
        <v>11</v>
      </c>
      <c r="I262" s="7" t="s">
        <v>12</v>
      </c>
      <c r="J262" s="7" t="s">
        <v>13</v>
      </c>
      <c r="K262" s="7" t="s">
        <v>15</v>
      </c>
      <c r="L262" s="7" t="s">
        <v>16</v>
      </c>
      <c r="M262" s="7" t="s">
        <v>18</v>
      </c>
      <c r="N262" s="7" t="s">
        <v>85</v>
      </c>
      <c r="O262" s="7" t="s">
        <v>86</v>
      </c>
      <c r="P262" s="7" t="s">
        <v>87</v>
      </c>
      <c r="Q262" s="7" t="s">
        <v>96</v>
      </c>
    </row>
    <row r="263" spans="6:17" ht="14.25" x14ac:dyDescent="0.3">
      <c r="F263" s="87" t="s">
        <v>98</v>
      </c>
      <c r="G263" s="67">
        <v>0.1</v>
      </c>
      <c r="H263" s="67">
        <v>0.1</v>
      </c>
      <c r="I263" s="67">
        <v>0.1</v>
      </c>
      <c r="J263" s="67">
        <v>0.1</v>
      </c>
      <c r="K263" s="67">
        <v>0.1</v>
      </c>
      <c r="L263" s="67">
        <v>0.1</v>
      </c>
      <c r="M263" s="67">
        <v>0.1</v>
      </c>
      <c r="N263" s="67">
        <v>0.1</v>
      </c>
      <c r="O263" s="67">
        <v>0.1</v>
      </c>
      <c r="P263" s="67">
        <v>0.1</v>
      </c>
      <c r="Q263" s="89">
        <v>0.1</v>
      </c>
    </row>
    <row r="264" spans="6:17" ht="14.25" x14ac:dyDescent="0.3">
      <c r="F264" s="29" t="s">
        <v>43</v>
      </c>
      <c r="G264" s="69">
        <v>0.1</v>
      </c>
      <c r="H264" s="69">
        <v>0.1</v>
      </c>
      <c r="I264" s="69">
        <v>0.1</v>
      </c>
      <c r="J264" s="69">
        <v>0.2</v>
      </c>
      <c r="K264" s="69">
        <v>0.1</v>
      </c>
      <c r="L264" s="69">
        <v>0.1</v>
      </c>
      <c r="M264" s="69">
        <v>0.1</v>
      </c>
      <c r="N264" s="69">
        <v>0.2</v>
      </c>
      <c r="O264" s="69">
        <v>0.2</v>
      </c>
      <c r="P264" s="69">
        <v>0.1</v>
      </c>
      <c r="Q264" s="90">
        <v>0.2</v>
      </c>
    </row>
    <row r="265" spans="6:17" ht="14.25" x14ac:dyDescent="0.3">
      <c r="F265" s="29" t="s">
        <v>50</v>
      </c>
      <c r="G265" s="69">
        <v>0.1</v>
      </c>
      <c r="H265" s="69">
        <v>0.1</v>
      </c>
      <c r="I265" s="69">
        <v>0.1</v>
      </c>
      <c r="J265" s="69">
        <v>0.1</v>
      </c>
      <c r="K265" s="69">
        <v>0.1</v>
      </c>
      <c r="L265" s="69">
        <v>0.1</v>
      </c>
      <c r="M265" s="69">
        <v>0.1</v>
      </c>
      <c r="N265" s="69">
        <v>0.1</v>
      </c>
      <c r="O265" s="69">
        <v>0.2</v>
      </c>
      <c r="P265" s="69">
        <v>0.1</v>
      </c>
      <c r="Q265" s="90">
        <v>0.2</v>
      </c>
    </row>
    <row r="266" spans="6:17" ht="15" thickBot="1" x14ac:dyDescent="0.35">
      <c r="F266" s="30" t="s">
        <v>49</v>
      </c>
      <c r="G266" s="77">
        <v>0.1</v>
      </c>
      <c r="H266" s="78">
        <v>0.1</v>
      </c>
      <c r="I266" s="78">
        <v>0.1</v>
      </c>
      <c r="J266" s="78">
        <v>0.1</v>
      </c>
      <c r="K266" s="78">
        <v>0.1</v>
      </c>
      <c r="L266" s="78">
        <v>0.1</v>
      </c>
      <c r="M266" s="78">
        <v>0.1</v>
      </c>
      <c r="N266" s="78">
        <v>0.1</v>
      </c>
      <c r="O266" s="78">
        <v>0.1</v>
      </c>
      <c r="P266" s="78">
        <v>0.1</v>
      </c>
      <c r="Q266" s="79">
        <v>0.1</v>
      </c>
    </row>
    <row r="267" spans="6:17" ht="14.25" x14ac:dyDescent="0.3">
      <c r="F267" s="87" t="s">
        <v>95</v>
      </c>
      <c r="G267" s="67">
        <v>0.2</v>
      </c>
      <c r="H267" s="67">
        <v>0.1</v>
      </c>
      <c r="I267" s="67">
        <v>0.1</v>
      </c>
      <c r="J267" s="67">
        <v>0.2</v>
      </c>
      <c r="K267" s="67">
        <v>0.1</v>
      </c>
      <c r="L267" s="67">
        <v>0.1</v>
      </c>
      <c r="M267" s="67">
        <v>0.1</v>
      </c>
      <c r="N267" s="67">
        <v>0.1</v>
      </c>
      <c r="O267" s="67">
        <v>0.2</v>
      </c>
      <c r="P267" s="67">
        <v>0.1</v>
      </c>
      <c r="Q267" s="89">
        <v>0.2</v>
      </c>
    </row>
    <row r="268" spans="6:17" ht="14.25" x14ac:dyDescent="0.3">
      <c r="F268" s="29" t="s">
        <v>41</v>
      </c>
      <c r="G268" s="69">
        <v>0.1</v>
      </c>
      <c r="H268" s="69">
        <v>0.1</v>
      </c>
      <c r="I268" s="69">
        <v>0.2</v>
      </c>
      <c r="J268" s="69">
        <v>0.2</v>
      </c>
      <c r="K268" s="69">
        <v>0.2</v>
      </c>
      <c r="L268" s="69">
        <v>0.1</v>
      </c>
      <c r="M268" s="69">
        <v>0.1</v>
      </c>
      <c r="N268" s="69">
        <v>0.2</v>
      </c>
      <c r="O268" s="69">
        <v>0.2</v>
      </c>
      <c r="P268" s="69">
        <v>0.1</v>
      </c>
      <c r="Q268" s="90">
        <v>0.2</v>
      </c>
    </row>
    <row r="269" spans="6:17" ht="14.25" x14ac:dyDescent="0.3">
      <c r="F269" s="29" t="s">
        <v>53</v>
      </c>
      <c r="G269" s="69">
        <v>0.2</v>
      </c>
      <c r="H269" s="69">
        <v>0.2</v>
      </c>
      <c r="I269" s="69">
        <v>0.2</v>
      </c>
      <c r="J269" s="69">
        <v>0.2</v>
      </c>
      <c r="K269" s="69">
        <v>0.2</v>
      </c>
      <c r="L269" s="69">
        <v>0.2</v>
      </c>
      <c r="M269" s="69">
        <v>0.2</v>
      </c>
      <c r="N269" s="69">
        <v>0.2</v>
      </c>
      <c r="O269" s="69">
        <v>0.2</v>
      </c>
      <c r="P269" s="69">
        <v>0.2</v>
      </c>
      <c r="Q269" s="90">
        <v>0.2</v>
      </c>
    </row>
    <row r="270" spans="6:17" ht="15" thickBot="1" x14ac:dyDescent="0.35">
      <c r="F270" s="30" t="s">
        <v>52</v>
      </c>
      <c r="G270" s="97">
        <v>0.1</v>
      </c>
      <c r="H270" s="97">
        <v>0.1</v>
      </c>
      <c r="I270" s="97">
        <v>0.1</v>
      </c>
      <c r="J270" s="97">
        <v>0.1</v>
      </c>
      <c r="K270" s="97">
        <v>0.1</v>
      </c>
      <c r="L270" s="97">
        <v>0.1</v>
      </c>
      <c r="M270" s="97">
        <v>0.1</v>
      </c>
      <c r="N270" s="97">
        <v>0.1</v>
      </c>
      <c r="O270" s="97">
        <v>0.1</v>
      </c>
      <c r="P270" s="97">
        <v>0.1</v>
      </c>
      <c r="Q270" s="98">
        <v>0.1</v>
      </c>
    </row>
    <row r="271" spans="6:17" ht="14.25" x14ac:dyDescent="0.3">
      <c r="F271" s="9"/>
      <c r="G271"/>
      <c r="H271"/>
      <c r="I271"/>
      <c r="J271"/>
      <c r="K271"/>
      <c r="L271"/>
      <c r="M271"/>
      <c r="N271"/>
      <c r="O271"/>
      <c r="P271"/>
      <c r="Q271"/>
    </row>
    <row r="272" spans="6:17" ht="14.25" x14ac:dyDescent="0.3">
      <c r="F272" s="3"/>
      <c r="G272"/>
      <c r="H272"/>
      <c r="I272"/>
      <c r="J272"/>
      <c r="K272"/>
      <c r="L272"/>
      <c r="M272"/>
      <c r="N272"/>
      <c r="O272"/>
      <c r="P272"/>
      <c r="Q272"/>
    </row>
    <row r="274" spans="6:17" ht="13.5" thickBot="1" x14ac:dyDescent="0.25"/>
    <row r="275" spans="6:17" ht="13.5" thickBot="1" x14ac:dyDescent="0.25">
      <c r="F275" s="113" t="s">
        <v>100</v>
      </c>
      <c r="G275" s="94" t="s">
        <v>10</v>
      </c>
      <c r="H275" s="94" t="s">
        <v>11</v>
      </c>
      <c r="I275" s="94" t="s">
        <v>12</v>
      </c>
      <c r="J275" s="94" t="s">
        <v>13</v>
      </c>
      <c r="K275" s="94" t="s">
        <v>15</v>
      </c>
      <c r="L275" s="94" t="s">
        <v>16</v>
      </c>
      <c r="M275" s="94" t="s">
        <v>18</v>
      </c>
      <c r="N275" s="94" t="s">
        <v>85</v>
      </c>
      <c r="O275" s="94" t="s">
        <v>86</v>
      </c>
      <c r="P275" s="94" t="s">
        <v>87</v>
      </c>
      <c r="Q275" s="95" t="s">
        <v>96</v>
      </c>
    </row>
    <row r="276" spans="6:17" ht="14.25" x14ac:dyDescent="0.3">
      <c r="F276" s="87" t="s">
        <v>97</v>
      </c>
      <c r="G276" s="67">
        <v>0.1</v>
      </c>
      <c r="H276" s="67">
        <v>0.1</v>
      </c>
      <c r="I276" s="67">
        <v>0.1</v>
      </c>
      <c r="J276" s="67">
        <v>0.1</v>
      </c>
      <c r="K276" s="67">
        <v>0.1</v>
      </c>
      <c r="L276" s="67">
        <v>0.1</v>
      </c>
      <c r="M276" s="67">
        <v>0.1</v>
      </c>
      <c r="N276" s="67">
        <v>0.1</v>
      </c>
      <c r="O276" s="67">
        <v>0.1</v>
      </c>
      <c r="P276" s="67">
        <v>0.1</v>
      </c>
      <c r="Q276" s="89">
        <v>0.1</v>
      </c>
    </row>
    <row r="277" spans="6:17" ht="14.25" x14ac:dyDescent="0.3">
      <c r="F277" s="29" t="s">
        <v>43</v>
      </c>
      <c r="G277" s="69">
        <v>0.1</v>
      </c>
      <c r="H277" s="69">
        <v>0.1</v>
      </c>
      <c r="I277" s="69">
        <v>0.1</v>
      </c>
      <c r="J277" s="69">
        <v>0.1</v>
      </c>
      <c r="K277" s="69">
        <v>0.1</v>
      </c>
      <c r="L277" s="69">
        <v>0.1</v>
      </c>
      <c r="M277" s="69">
        <v>0.1</v>
      </c>
      <c r="N277" s="69">
        <v>0.1</v>
      </c>
      <c r="O277" s="69">
        <v>0.1</v>
      </c>
      <c r="P277" s="69">
        <v>0.1</v>
      </c>
      <c r="Q277" s="90">
        <v>0.1</v>
      </c>
    </row>
    <row r="278" spans="6:17" ht="14.25" x14ac:dyDescent="0.3">
      <c r="F278" s="29" t="s">
        <v>49</v>
      </c>
      <c r="G278" s="69">
        <v>0.1</v>
      </c>
      <c r="H278" s="69">
        <v>0.1</v>
      </c>
      <c r="I278" s="69">
        <v>0.1</v>
      </c>
      <c r="J278" s="69">
        <v>0.1</v>
      </c>
      <c r="K278" s="69">
        <v>0.1</v>
      </c>
      <c r="L278" s="69">
        <v>0.1</v>
      </c>
      <c r="M278" s="69">
        <v>0.1</v>
      </c>
      <c r="N278" s="69">
        <v>0.1</v>
      </c>
      <c r="O278" s="69">
        <v>0.1</v>
      </c>
      <c r="P278" s="69">
        <v>0.1</v>
      </c>
      <c r="Q278" s="90">
        <v>0.1</v>
      </c>
    </row>
    <row r="279" spans="6:17" ht="15" thickBot="1" x14ac:dyDescent="0.35">
      <c r="F279" s="30" t="s">
        <v>50</v>
      </c>
      <c r="G279" s="77">
        <v>0.1</v>
      </c>
      <c r="H279" s="77">
        <v>0.1</v>
      </c>
      <c r="I279" s="77">
        <v>0.1</v>
      </c>
      <c r="J279" s="77">
        <v>0.1</v>
      </c>
      <c r="K279" s="77">
        <v>0.1</v>
      </c>
      <c r="L279" s="77">
        <v>0.1</v>
      </c>
      <c r="M279" s="77">
        <v>0.1</v>
      </c>
      <c r="N279" s="77">
        <v>0.1</v>
      </c>
      <c r="O279" s="77">
        <v>0.1</v>
      </c>
      <c r="P279" s="77">
        <v>0.1</v>
      </c>
      <c r="Q279" s="91">
        <v>0.1</v>
      </c>
    </row>
    <row r="280" spans="6:17" ht="14.25" x14ac:dyDescent="0.3">
      <c r="F280" s="112" t="s">
        <v>45</v>
      </c>
      <c r="G280" s="69">
        <v>0.1</v>
      </c>
      <c r="H280" s="69">
        <v>0.1</v>
      </c>
      <c r="I280" s="69">
        <v>0.1</v>
      </c>
      <c r="J280" s="69">
        <v>0.1</v>
      </c>
      <c r="K280" s="69">
        <v>0.1</v>
      </c>
      <c r="L280" s="69">
        <v>0.1</v>
      </c>
      <c r="M280" s="69">
        <v>0.1</v>
      </c>
      <c r="N280" s="69">
        <v>0.1</v>
      </c>
      <c r="O280" s="69">
        <v>0.1</v>
      </c>
      <c r="P280" s="69">
        <v>0.1</v>
      </c>
      <c r="Q280" s="90">
        <v>0.1</v>
      </c>
    </row>
    <row r="281" spans="6:17" ht="14.25" x14ac:dyDescent="0.3">
      <c r="F281" s="29" t="s">
        <v>41</v>
      </c>
      <c r="G281" s="69">
        <v>0.1</v>
      </c>
      <c r="H281" s="69">
        <v>0.1</v>
      </c>
      <c r="I281" s="69">
        <v>0.1</v>
      </c>
      <c r="J281" s="69">
        <v>0.1</v>
      </c>
      <c r="K281" s="69">
        <v>0.1</v>
      </c>
      <c r="L281" s="69">
        <v>0.1</v>
      </c>
      <c r="M281" s="69">
        <v>0.1</v>
      </c>
      <c r="N281" s="69">
        <v>0.1</v>
      </c>
      <c r="O281" s="69">
        <v>0.1</v>
      </c>
      <c r="P281" s="69">
        <v>0.1</v>
      </c>
      <c r="Q281" s="90">
        <v>0.1</v>
      </c>
    </row>
    <row r="282" spans="6:17" ht="14.25" x14ac:dyDescent="0.3">
      <c r="F282" s="29" t="s">
        <v>52</v>
      </c>
      <c r="G282" s="69">
        <v>0.1</v>
      </c>
      <c r="H282" s="69">
        <v>0.1</v>
      </c>
      <c r="I282" s="69">
        <v>0.1</v>
      </c>
      <c r="J282" s="69">
        <v>0.1</v>
      </c>
      <c r="K282" s="69">
        <v>0.1</v>
      </c>
      <c r="L282" s="69">
        <v>0.1</v>
      </c>
      <c r="M282" s="69">
        <v>0.1</v>
      </c>
      <c r="N282" s="69">
        <v>0.1</v>
      </c>
      <c r="O282" s="69">
        <v>0.1</v>
      </c>
      <c r="P282" s="69">
        <v>0.1</v>
      </c>
      <c r="Q282" s="90">
        <v>0.1</v>
      </c>
    </row>
    <row r="283" spans="6:17" ht="15" thickBot="1" x14ac:dyDescent="0.35">
      <c r="F283" s="30" t="s">
        <v>53</v>
      </c>
      <c r="G283" s="77">
        <v>0.1</v>
      </c>
      <c r="H283" s="77">
        <v>0.1</v>
      </c>
      <c r="I283" s="77">
        <v>0.1</v>
      </c>
      <c r="J283" s="77">
        <v>0.1</v>
      </c>
      <c r="K283" s="77">
        <v>0.1</v>
      </c>
      <c r="L283" s="77">
        <v>0.1</v>
      </c>
      <c r="M283" s="77">
        <v>0.1</v>
      </c>
      <c r="N283" s="77">
        <v>0.1</v>
      </c>
      <c r="O283" s="77">
        <v>0.1</v>
      </c>
      <c r="P283" s="77">
        <v>0.1</v>
      </c>
      <c r="Q283" s="91">
        <v>0.1</v>
      </c>
    </row>
    <row r="284" spans="6:17" ht="14.25" x14ac:dyDescent="0.3">
      <c r="F284" s="9"/>
      <c r="G284"/>
      <c r="H284"/>
      <c r="I284"/>
      <c r="J284"/>
      <c r="K284"/>
      <c r="L284"/>
      <c r="M284"/>
      <c r="N284"/>
      <c r="O284"/>
      <c r="P284"/>
      <c r="Q284"/>
    </row>
    <row r="285" spans="6:17" ht="14.25" x14ac:dyDescent="0.3">
      <c r="F285" s="3"/>
      <c r="G285"/>
      <c r="H285"/>
      <c r="I285"/>
      <c r="J285"/>
      <c r="K285"/>
      <c r="L285"/>
      <c r="M285"/>
      <c r="N285"/>
      <c r="O285"/>
      <c r="P285"/>
      <c r="Q285"/>
    </row>
  </sheetData>
  <phoneticPr fontId="4" type="noConversion"/>
  <pageMargins left="0.75" right="0.75" top="1" bottom="1" header="0.5" footer="0.5"/>
  <pageSetup paperSize="9" scale="6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D28" sqref="D28"/>
    </sheetView>
  </sheetViews>
  <sheetFormatPr defaultRowHeight="12.75" x14ac:dyDescent="0.2"/>
  <cols>
    <col min="1" max="1" width="11.140625" customWidth="1"/>
    <col min="2" max="2" width="10.85546875" bestFit="1" customWidth="1"/>
  </cols>
  <sheetData>
    <row r="1" spans="1:2" x14ac:dyDescent="0.2">
      <c r="A1" s="24">
        <v>42125</v>
      </c>
      <c r="B1" s="26" t="s">
        <v>111</v>
      </c>
    </row>
    <row r="2" spans="1:2" x14ac:dyDescent="0.2">
      <c r="A2" s="24">
        <v>42126</v>
      </c>
      <c r="B2" s="26" t="s">
        <v>112</v>
      </c>
    </row>
    <row r="3" spans="1:2" x14ac:dyDescent="0.2">
      <c r="A3" s="24">
        <v>42127</v>
      </c>
      <c r="B3" s="26" t="s">
        <v>113</v>
      </c>
    </row>
    <row r="4" spans="1:2" x14ac:dyDescent="0.2">
      <c r="A4" s="24">
        <v>42128</v>
      </c>
      <c r="B4" s="26" t="s">
        <v>114</v>
      </c>
    </row>
    <row r="5" spans="1:2" x14ac:dyDescent="0.2">
      <c r="A5" s="24">
        <v>42129</v>
      </c>
      <c r="B5" s="26" t="s">
        <v>108</v>
      </c>
    </row>
    <row r="6" spans="1:2" x14ac:dyDescent="0.2">
      <c r="A6" s="24">
        <v>42130</v>
      </c>
      <c r="B6" s="26" t="s">
        <v>109</v>
      </c>
    </row>
    <row r="7" spans="1:2" x14ac:dyDescent="0.2">
      <c r="A7" s="24">
        <v>42131</v>
      </c>
      <c r="B7" s="26" t="s">
        <v>110</v>
      </c>
    </row>
    <row r="8" spans="1:2" x14ac:dyDescent="0.2">
      <c r="A8" s="24">
        <v>42132</v>
      </c>
      <c r="B8" s="26" t="s">
        <v>111</v>
      </c>
    </row>
    <row r="9" spans="1:2" x14ac:dyDescent="0.2">
      <c r="A9" s="24">
        <v>42133</v>
      </c>
      <c r="B9" s="26" t="s">
        <v>112</v>
      </c>
    </row>
    <row r="10" spans="1:2" x14ac:dyDescent="0.2">
      <c r="A10" s="24">
        <v>42134</v>
      </c>
      <c r="B10" s="26" t="s">
        <v>113</v>
      </c>
    </row>
    <row r="11" spans="1:2" x14ac:dyDescent="0.2">
      <c r="A11" s="24">
        <v>42135</v>
      </c>
      <c r="B11" s="26" t="s">
        <v>114</v>
      </c>
    </row>
    <row r="12" spans="1:2" x14ac:dyDescent="0.2">
      <c r="A12" s="24">
        <v>42136</v>
      </c>
      <c r="B12" s="26" t="s">
        <v>108</v>
      </c>
    </row>
    <row r="13" spans="1:2" x14ac:dyDescent="0.2">
      <c r="A13" s="24">
        <v>42137</v>
      </c>
      <c r="B13" s="26" t="s">
        <v>109</v>
      </c>
    </row>
    <row r="14" spans="1:2" x14ac:dyDescent="0.2">
      <c r="A14" s="24">
        <v>42138</v>
      </c>
      <c r="B14" s="26" t="s">
        <v>110</v>
      </c>
    </row>
    <row r="15" spans="1:2" x14ac:dyDescent="0.2">
      <c r="A15" s="24">
        <v>42139</v>
      </c>
      <c r="B15" s="26" t="s">
        <v>111</v>
      </c>
    </row>
    <row r="16" spans="1:2" x14ac:dyDescent="0.2">
      <c r="A16" s="24">
        <v>42140</v>
      </c>
      <c r="B16" s="26" t="s">
        <v>112</v>
      </c>
    </row>
    <row r="17" spans="1:2" x14ac:dyDescent="0.2">
      <c r="A17" s="24">
        <v>42141</v>
      </c>
      <c r="B17" s="26" t="s">
        <v>113</v>
      </c>
    </row>
    <row r="18" spans="1:2" x14ac:dyDescent="0.2">
      <c r="A18" s="24">
        <v>42142</v>
      </c>
      <c r="B18" s="26" t="s">
        <v>114</v>
      </c>
    </row>
    <row r="19" spans="1:2" x14ac:dyDescent="0.2">
      <c r="A19" s="24">
        <v>42143</v>
      </c>
      <c r="B19" s="26" t="s">
        <v>108</v>
      </c>
    </row>
    <row r="20" spans="1:2" x14ac:dyDescent="0.2">
      <c r="A20" s="24">
        <v>42144</v>
      </c>
      <c r="B20" s="26" t="s">
        <v>109</v>
      </c>
    </row>
    <row r="21" spans="1:2" x14ac:dyDescent="0.2">
      <c r="A21" s="24">
        <v>42145</v>
      </c>
      <c r="B21" s="26" t="s">
        <v>110</v>
      </c>
    </row>
    <row r="22" spans="1:2" x14ac:dyDescent="0.2">
      <c r="A22" s="24">
        <v>42146</v>
      </c>
      <c r="B22" s="26" t="s">
        <v>111</v>
      </c>
    </row>
    <row r="23" spans="1:2" x14ac:dyDescent="0.2">
      <c r="A23" s="24">
        <v>42147</v>
      </c>
      <c r="B23" s="26" t="s">
        <v>112</v>
      </c>
    </row>
    <row r="24" spans="1:2" x14ac:dyDescent="0.2">
      <c r="A24" s="24">
        <v>42148</v>
      </c>
      <c r="B24" s="26" t="s">
        <v>113</v>
      </c>
    </row>
    <row r="25" spans="1:2" x14ac:dyDescent="0.2">
      <c r="A25" s="24">
        <v>42149</v>
      </c>
      <c r="B25" s="26" t="s">
        <v>114</v>
      </c>
    </row>
    <row r="26" spans="1:2" x14ac:dyDescent="0.2">
      <c r="A26" s="24">
        <v>42150</v>
      </c>
      <c r="B26" s="26" t="s">
        <v>108</v>
      </c>
    </row>
    <row r="27" spans="1:2" x14ac:dyDescent="0.2">
      <c r="A27" s="24">
        <v>42151</v>
      </c>
      <c r="B27" s="26" t="s">
        <v>109</v>
      </c>
    </row>
    <row r="28" spans="1:2" x14ac:dyDescent="0.2">
      <c r="A28" s="24">
        <v>42152</v>
      </c>
      <c r="B28" s="26" t="s">
        <v>110</v>
      </c>
    </row>
    <row r="29" spans="1:2" x14ac:dyDescent="0.2">
      <c r="A29" s="24">
        <v>42153</v>
      </c>
      <c r="B29" s="26" t="s">
        <v>111</v>
      </c>
    </row>
    <row r="30" spans="1:2" x14ac:dyDescent="0.2">
      <c r="A30" s="24">
        <v>42154</v>
      </c>
      <c r="B30" s="26" t="s">
        <v>112</v>
      </c>
    </row>
    <row r="31" spans="1:2" x14ac:dyDescent="0.2">
      <c r="A31" s="24">
        <v>42155</v>
      </c>
      <c r="B31" s="26" t="s">
        <v>113</v>
      </c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Kf3ujdQpzlyrT/R/tTg9aZTkJ6GP9UAEWYs8jsHVs+E=</DigestValue>
    </Reference>
    <Reference Type="http://www.w3.org/2000/09/xmldsig#Object" URI="#idOfficeObject">
      <DigestMethod Algorithm="http://www.w3.org/2001/04/xmlenc#sha256"/>
      <DigestValue>0hOL/3A2o8BrbvznyvmnaK/9PEE/e+8upTK66tjw0ow=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IfI/pjOkYJVs389/Sjzu/n4rsEBYvLXPIBd1doP3Kv8=</DigestValue>
    </Reference>
    <Reference Type="http://www.w3.org/2000/09/xmldsig#Object" URI="#idValidSigLnImg">
      <DigestMethod Algorithm="http://www.w3.org/2001/04/xmlenc#sha256"/>
      <DigestValue>HxvMUxiBpKkeXHbKBlk+ORRxtBe/NsvEOD8AvwXfINI=</DigestValue>
    </Reference>
    <Reference Type="http://www.w3.org/2000/09/xmldsig#Object" URI="#idInvalidSigLnImg">
      <DigestMethod Algorithm="http://www.w3.org/2001/04/xmlenc#sha256"/>
      <DigestValue>192mJRNN8QKv/Rk5oXsrhgM8ccWABGuMgHyVinOhlyQ=</DigestValue>
    </Reference>
  </SignedInfo>
  <SignatureValue>Ow9ASGf5Ee/fYW3znZ3hVISeNmkolzO4VFHBvTL4l8Z3BCI32DBzRn0L+JN0kLNZ82mrWz+FBWYr
yNokZgDJlg9kbunV76r2+C2tGV7UPPaABLiTtAQZLcbeXSlz+4+ykdZ3LS5JO3OSaklVCuDK8M+9
jehanRausKZpf3CVAyreKy30Sodegjnp09mnL8v2LXJzbnh1Tw+KguJHNo+TaU9iJ9j6+BEbmpMn
cbRBg2gp2S5C0dp2Ri3y7Ccsu3GQ8NnJJj8+UHzyPZ/UC/qd1mT2HzJqHh5R5QN85NdmEMjaL7aG
ijC86i0dAWzQXft5drRhHacGgqM+DfmQ3Df2fg==</SignatureValue>
  <KeyInfo>
    <X509Data>
      <X509Certificate>MIIG4TCCBMmgAwIBAgIEI8XHpjANBgkqhkiG9w0BAQsFADB4MQswCQYDVQQGEwJCRzEYMBYGA1UEYRMPTlRSQkctMjAxMjMwNDI2MRIwEAYDVQQKEwlCT1JJQ0EgQUQxEDAOBgNVBAsTB0ItVHJ1c3QxKTAnBgNVBAMTIEItVHJ1c3QgT3BlcmF0aW9uYWwgUXVhbGlmaWVkIENBMB4XDTIwMDMyMDAwMDAwMFoXDTIxMDMyMDAwMDAwMFowgY4xHzAdBgkqhkiG9w0BCQEWEGplZ2xvdkBnbWFpbC5jb20xDzANBgNVBAQTBkplZ2xvdjERMA8GA1UEKhMIVmxhZGltaXIxGTAXBgNVBAUTEFBOT0JHLTU5MDQyMjg1MDAxHzAdBgNVBAMTFlZsYWRpbWlyIEl2YW5vdiBKZWdsb3YxCzAJBgNVBAYTAkJHMIIBIjANBgkqhkiG9w0BAQEFAAOCAQ8AMIIBCgKCAQEAvq8BzDDbxQWyQ7DcWbD1y11zLXVapm2uqvwya9WaZfTc9rmjW+ewDsf0Qn/1JqTPEP/PWgZOA+8bobjCYux0rrFO5BjzhbpZkZ2ptPC1jH78T9EjVcFzjzkroZfl0rmrh0hs5nNAZIhajnstpGppWLvFMC+M02NFOAbj7YF5jiutyBJxTbm6/a9Zrxf5OiCpbebgoALkFSc4DuhE39G+S8dd4cLNp1VxlzyHiWBK9UAjVd4Bab1XZ5EjxHqNvIkims7hbaF2l+eBhzsp26LSSjFr2TWCWcBsHOuT0G0usKg2AJusqAz5LkRQlI5uVHLxx8esyZBEeK919RJHXcPQ7QIDAQABo4ICWjCCAlYwHQYDVR0OBBYEFNHMmYWVaOBGZNmcxmeTJMC1Drf/MB8GA1UdIwQYMBaAFCfPCEME8MWDN2eBF038BebbZYuwMCEGA1UdEgQaMBiGFmh0dHA6Ly93d3cuYi10cnVzdC5vcmcwCQYDVR0TBAIwADBhBgNVHSAEWjBYMEEGCysGAQQB+3YBBgEBMDIwMAYIKwYBBQUHAgEWJGh0dHA6Ly93d3cuYi10cnVzdC5vcmcvZG9jdW1lbnRzL2NwczAIBgYEAIswAQEwCQYHBACL7EABAjAOBgNVHQ8BAf8EBAMCBeAwHQYDVR0lBBYwFAYIKwYBBQUHAwIGCCsGAQUFBwMEMEwGA1UdHwRFMEMwQaA/oD2GO2h0dHA6Ly9jcmwuYi10cnVzdC5vcmcvcmVwb3NpdG9yeS9CLVRydXN0T3BlcmF0aW9uYWxRQ0EuY3JsMHsGCCsGAQUFBwEBBG8wbTAjBggrBgEFBQcwAYYXaHR0cDovL29jc3AuYi10cnVzdC5vcmcwRgYIKwYBBQUHMAKGOmh0dHA6Ly9jYS5iLXRydXN0Lm9yZy9yZXBvc2l0b3J5L0ItVHJ1c3RPcGVyYXRpb25hbFFDQS5jZXIwgYgGCCsGAQUFBwEDBHwwejAVBggrBgEFBQcLAjAJBgcEAIvsSQEBMAgGBgQAjkYBATAIBgYEAI5GAQQwOAYGBACORgEFMC4wLBYmaHR0cHM6Ly93d3cuYi10cnVzdC5vcmcvcGRzL3Bkc19lbi5wZGYTAmVuMBMGBgQAjkYBBjAJBgcEAI5GAQYBMA0GCSqGSIb3DQEBCwUAA4ICAQBjURVL8Bt/Y7ND+TZDt7pR9Cz4gGiEAnM1PX/sXKQn0WfhU9bni9cpScirB1V/32nBb4RZQ04KHarQflOWlre52n17zzuZtHM8niBbLpxwt5S2c6AqFnytYWn2NkylPZRFh9qSWyUnTLlFTar5E4HEX3UWsm+SeANsMUC2YIoW9aStAGIeTYVGYCWcFqIvTtUBPiwLP/6n029m9HHRSvplc2Z02YtJgqR5J1g4o2TlaaZGA0KB0t2RG3/ej5gAOaSk5KD5MKguyhOFbc1PcTWJ5FHNsdfkxBHFTgLmXu7JGvAHAIHDT5Fc5+juaXK7D5FDXnLTYls5RrlRmwgN4GN9ZskUgOgbwcdGwdHyrshG9FBGUmOFvtuog/h/cqGhUnHRMAVwbNu9IPUyGmVWV9BGIhM/yBd8htFomKzLA/pPDTY8l2prVnZ4zd2nzQcMMiLo7ySvu37ctR1iDZhYh5uovhmNuUyJBYHMuF/Ll7vEoqk+trXfUaetdokG3JyuOTuXKDcwr7wnRtX1o3As6djbxHihGJz1xBGEZT4BlJkQBamFgN3/ljiWrM31iiNdFr7JD/k4NE5ydzT0X04iXYXZIz9G3uKzB380F9fT8W5SjhwVdh3NLCNVBumTixQ1A02VCxyOO0h0377pVP4jS8JY8bNv7UMux7ekSwgWcJnHY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Lv5tRF8tuClsVUFWgYTK4Y2lidtAmeLz6IJv0ME1xUA=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8EGnVbSB0FCHbHONC8LEG3DkE3ZUKkv5CB1J2HDrAy0=</DigestValue>
      </Reference>
      <Reference URI="/xl/drawings/vmlDrawing1.vml?ContentType=application/vnd.openxmlformats-officedocument.vmlDrawing">
        <DigestMethod Algorithm="http://www.w3.org/2001/04/xmlenc#sha256"/>
        <DigestValue>QlisHXoym72LOO+aXy2lOqRUIu5hlJ12jUfX3mBVybc=</DigestValue>
      </Reference>
      <Reference URI="/xl/media/image1.emf?ContentType=image/x-emf">
        <DigestMethod Algorithm="http://www.w3.org/2001/04/xmlenc#sha256"/>
        <DigestValue>28Ay+p/VUobPH01+HtAaEopL1UW3m2VVnNceOTXlvco=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8ENoDKjMRbsE4Yh1qlGGeOu5UJXJyrNTL7Ygtff4XJ4=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8ENoDKjMRbsE4Yh1qlGGeOu5UJXJyrNTL7Ygtff4XJ4=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TxE8OJak0pHkI2BOv8vXaCMrMtCmTbS9LMqwZmZ0PEI=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SKnkeHds+1nJYw6aegUcY8kcKIySnpL/JP+7iaIr+UY=</DigestValue>
      </Reference>
      <Reference URI="/xl/sharedStrings.xml?ContentType=application/vnd.openxmlformats-officedocument.spreadsheetml.sharedStrings+xml">
        <DigestMethod Algorithm="http://www.w3.org/2001/04/xmlenc#sha256"/>
        <DigestValue>zZN/29v1G8sVTRP4uQGz8eA9GBIMd+ifbOdUOKwqKYM=</DigestValue>
      </Reference>
      <Reference URI="/xl/styles.xml?ContentType=application/vnd.openxmlformats-officedocument.spreadsheetml.styles+xml">
        <DigestMethod Algorithm="http://www.w3.org/2001/04/xmlenc#sha256"/>
        <DigestValue>jAb8XaqyjzfqseXG++6s0TbmV0w600w81C+o9iRZ2II=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qql9im7zIxU45KmbPO36gHrllyQwe4YXyduYjvTAXME=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PuEniog20HoIbFAIps2zsmYgmS5aLQboJfHPDaNqpo4=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Ex2iR9Yf4jxclz6IMuU8l3LlD3S8mEA56nT4EAGS7IQ=</DigestValue>
      </Reference>
      <Reference URI="/xl/worksheets/sheet1.xml?ContentType=application/vnd.openxmlformats-officedocument.spreadsheetml.worksheet+xml">
        <DigestMethod Algorithm="http://www.w3.org/2001/04/xmlenc#sha256"/>
        <DigestValue>szRGQ7fMooKf8f0kLCcqwooN2cV1UR7Slh9ov04w9DA=</DigestValue>
      </Reference>
      <Reference URI="/xl/worksheets/sheet2.xml?ContentType=application/vnd.openxmlformats-officedocument.spreadsheetml.worksheet+xml">
        <DigestMethod Algorithm="http://www.w3.org/2001/04/xmlenc#sha256"/>
        <DigestValue>vv8bbVotv3dgvU619Nh6kTrixBOBdlSck4fOwKcvUPg=</DigestValue>
      </Reference>
      <Reference URI="/xl/worksheets/sheet3.xml?ContentType=application/vnd.openxmlformats-officedocument.spreadsheetml.worksheet+xml">
        <DigestMethod Algorithm="http://www.w3.org/2001/04/xmlenc#sha256"/>
        <DigestValue>Lg1vV4hxIq3pHDPn+jVTnPUBwQhHd4t38wZyIRZumT8=</DigestValue>
      </Reference>
      <Reference URI="/xl/worksheets/sheet4.xml?ContentType=application/vnd.openxmlformats-officedocument.spreadsheetml.worksheet+xml">
        <DigestMethod Algorithm="http://www.w3.org/2001/04/xmlenc#sha256"/>
        <DigestValue>PYrI247ViS1x7l+vzX2F4afycD1uZo6cPFViWym/l18=</DigestValue>
      </Reference>
      <Reference URI="/xl/worksheets/sheet5.xml?ContentType=application/vnd.openxmlformats-officedocument.spreadsheetml.worksheet+xml">
        <DigestMethod Algorithm="http://www.w3.org/2001/04/xmlenc#sha256"/>
        <DigestValue>q6W+nT0SKNNT9duE4fz2/FHlFAk3XnxQB5y8mK+XCZk=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2020-07-01T06:03:19Z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{313648F7-E5B9-4F39-800F-7F8B85EFB996}</SetupID>
          <SignatureText/>
          <SignatureImage>AQAAAGwAAAAAAAAAAAAAAC8AAAAoAAAAAAAAAAAAAADMAwAAQAMAACBFTUYAAAEAcBAAAAwAAAABAAAAAAAAAAAAAAAAAAAAVgUAAAADAAAVAQAAnAAAAAAAAAAAAAAAAAAAAAg6BABgYQIARgAAACwAAAAgAAAARU1GKwFAAQAcAAAAEAAAAAIQwNsBAAAAYAAAAGAAAABGAAAAoAYAAJQGAABFTUYrIkAEAAwAAAAAAAAAHkAJAAwAAAAAAAAAJEABAAwAAAAAAAAAMEACABAAAAAEAAAAAACAPyFABwAMAAAAAAAAAAhAAAXsBQAA4AUAAAIQwNsBAAAAAAAAAAAAAAAAAAAAAAAAAAEAAAD/2P/gABBKRklGAAEBAQBgAGAAAP/bAEMAAgEBAgEBAgICAgICAgIDBQMDAwMDBgQEAwUHBgcHBwYHBwgJCwkICAoIBwcKDQoKCwwMDAwHCQ4PDQwOCwwMDP/bAEMBAgICAwMDBgMDBgwIBwgMDAwMDAwMDAwMDAwMDAwMDAwMDAwMDAwMDAwMDAwMDAwMDAwMDAwMDAwMDAwMDAwMDP/AABEIACkAM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38r5v/AOCmH/BVP4R/8Eofg1ZeL/ilqOoPJrV39j0XQNHijudZ1xwU8428MkkaeXCjh5JJHRFBRdxkliR/YP2hfjXpf7NfwC8cfEXXbfULvRPAPh+/8SahBYRo91Nb2dtJcSpErsiGQpGwUM6gkjLAc1/En+3T+3T8R/8Agov+0drPxQ+KGs/2r4g1XENvbwq0dhotmrMYrGziLN5VvHubC5LMzPI7PLJJIwB+p/xr/wCD3D40a74qt5fh18HPhh4V0RbRUntPEl1fa/dSXG9y0izwSWSLGUMYEZiYgqx3kMFXv/2Q/wDg9w1WDUYbH49/BzT7q0mu5nm1rwBdPBJZ2/kDyY1069kcTSGcENIb2IBJAQhaPEn4I0UAf3mfAH4/eDf2pfg14e+IPw+8Q6f4q8G+KrQXmmanZsTHcJkqwKsA8ciOrI8bhXjdHR1V1ZR2FfyZf8Gx3/BVPxl+xH+3n4O+Fsuo6hqHwn+M/iC20LVNCEQuFtNUu9trZahbBpEEMgnNvHO4JD24bMcjxW/l/wBZtAHwB/wdHf8AKCj45/8AcA/9SDTK/kCr+8z9oX4KaX+0p8AvHHw612fULTRPH/h+/wDDeoT2Dol1Db3ltJbyvEzq6CQJIxUsjAEDKkcV/En+3T+wt8R/+CdH7R2s/C/4oaN/ZXiDSsTW9xCWksNas2ZhFfWcpVfNt5NrYbAZWV43VJY5I1APH6KKKACv7/K/ki/4Nhf+CbGu/t0f8FHPDfjXP2TwF8BtV0/xZr95Hexw3JvEeSbS7WKNkcyebdWu6T5VUQQTjzY5GhD/ANbtABXzf/wUw/4JWfCP/gq98GrLwh8UtO1BJNFu/tui6/o8sdtrOhuSnnC3mkjkTy5kQJJHIjowCNtEkUTp9IUUAfzZfGv/AIMj/jRoXiq3i+HXxj+GHirRGtFee78SWt9oF1Hcb3DRrBBHeo0YQRkSGVSSzDYAoZu//ZD/AODI/VZ9Rhvvj38Y9PtbSG7mSbRfAFq88l5b+QPJkXUb2NBDIJyS0ZspQUjADhpMx/0HUUAef/s0fsq/Dj9jf4WWngr4XeC/D/gfwzabG+x6VarF9qlWGOH7RcSf6y4uGjhiV55meWTYC7sea9AoooA//9kAAAAIQAEIJAAAABgAAAACEMDbAQAAAAMAAAAAAAAAAAAAAAAAAAAbQAAAQAAAADQAAAABAAAAAgAAAAAAAL8AAAC/AABAQgAAJEIDAAAAAAAAswAAALP//z9CAAAAswAAALP//yNCIQAAAAgAAABiAAAADAAAAAEAAAAVAAAADAAAAAQAAAAVAAAADAAAAAQAAABRAAAAbAgAAAAAAAAAAAAALwAAACgAAAAAAAAAAAAAAAAAAAAAAAAAMAAAACkAAABQAAAAbAAAALwAAACwBwAAAAAAACAAzAAwAAAAKQAAACgAAAAwAAAAKQAAAAEACAAAAAAAAAAAAAAAAAAAAAAAEQAAAAAAAAAAAAAA////AP7+/gD8/PwA+/v7AP39/QD39/cA+vr6APn5+QAGBgYAAQEBAAMDAwAEBAQAAgICAPb29gAFBQUABwcHAAEBAQEBAQEBAQEBAQEBAQEBAQEBAQEBAQEBAQEBAQEBAQEBAQEBAQEBAQEBAQEBAQEBAQEBAQEBAgIBAQIBAQQCAQEBAQEBBAECAQEBAQMBAgECAQEBAQIBAQEBAQEBAQEBAQEBAQEBAgEDAgUCAQEBBgEBBQECAQUBAQUBAwEEAQEBAQEFAgEBAQEBAQEBAQEBAQEBAQEBAQcBAQEBAwIFAQEEAQEBBAEDAwEBAQUBAQECAgIEAQUBAQEBAQEBAQEBAQEBAQEBAgEBAwEEAQEFAQcJAAoKCwAACQICAQUCBQUDAQEBAQEBAQEBAQEBAQEBAQEBAQEBAgEEAQMBBAELAAwACgAAAAAKAAsAAAEBAQEBBQEFAQMBAQEBAQEBAQEBAQEBAQEBAQEEAgEBAAAAAA0KAAoACg0AAAsAAAoAAQQBAQMBAQEBAQEBAQEBAQEBAQEBAQEBAQQBAQYNDQALAAoAAAALCgAKAAoAAAANAAEBAQEBBAEBAQEBAQEBAQEBAQEBAQEBAQEFAQ8AAAoADwAKCgAAAAoAAAAADwANDwAAAQUCAQIBAQEBAQEBAQIBAQEBAwEBAQEBDQANCgAAAAAAAAAAAAAAAAAAAAAACgoAAAIBAQEBAQEBAQEBAQEBAQQBAgECAQMADAAADAAAAAAAAAAAAAAAAAAAAAAAAAAAAAECAgEBAQEBAQEBAQEHAwECAwIBAg0JAAsLAA8AAAAAAAAAAAAAAAAAAAAAAA0KDAABBQMBAQEBAQEBAQMBAQECAQUCDQAAAAAACwAAAAAAAAAAAAAAAAAAAAAAAAAAAA0AAQEBAQEBAQEBAQEBAwgBAwECAAwKCQAAAAAAAAAAAAAAAAAAAAAAAAAACgsADQAAAQMBAQEBAQEBAQMBAQEBAQUAAAAAAA0AAA0AAAAAAAAAAAAAAAAAAAAAAAoACwwADQIBAQEBAQEBAQEEAQMEAQEMCg0NAAANAAAAAAAAAAAAAAAAAAAAAAAADQANAAANCwEBAQEBAQEBAQEBAwEBBQEAAAALAA0AAAoAAAAAAAAAAAAAAAAAAAAAAAoADQoAAAI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BQEBAgEAAAALAA0AAAoAAAAAAAAAAAAAAAAAAAAAAAANAAAKAAEBAQEBAQEBAQEHAQQHAgELCg0KAAANAAAAAAAAAAAAAAAAAAAAAAAADQAAAAsAAAEBAQEBAQEBAQMBAQEBAQMAAAAAAA0ACg0AAAAAAAAAAAAAAAAAAAAAAAwAAAsKCwUBAQEBAQEBAQEBAwcBAwECAAwKCQAAAAoAAAAAAAAAAAAAAAAAAAAAAA8KDAAAAgEBAQEBAQEBAQMBAQEFAQUCDQAAAAAADQAAAAAAAAAAAAAAAAAAAAAADAANAAoABQEBAQEBAQEBAQEHAwECBQEBAg0JAAsLAAwAAAAAAAAAAAAAAAAAAAAAABAACgABAQEBAQEBAQEBAQEBAQQBAQECAQUADAAADAAAAAAAAAAAAAAAAAAAAAAACgAKCwUDAQIBAQEBAQEBAQICAgEBAwECAQEBCgAKAAAAAAAAAAAAAAAAAAAAAAAAAAsAAgEBAgEBAQEBAQEBAQEBAQEBAQEBAgEFAg8AAAoADwAKCgAAAAoAAAAADwANAA0BAgUCAQIBAQEBAQEBAQEBAQEBAQEBAgMBAQ4NCwALAAoAAAALCgAKAAoAAAANDQQFAQECAQEBAQEBAQEBAQEBAQEBAQEBAQEDAgEBAAAAAA0KAAoACg0AAAsAAAoAAQcBBQUBAgIBAQEBAQEBAQEBAQEBAQEBAgEEAQMBBAELAAwACgAAAAAKAAsAAAEBBQEDAwEDAQEBAQEBAQEBAQEBAQEBAQEBAQEBAwEEAQEFAQcJAAoKCwAACQICAQUCAwEBAQECAQIBAQEBAQEBAQEBAQEBAQEBAQcBAQEBAwIFAQEEAQEBBAEDAwEBAQUBAQEBAwgCAQIBAQEBAQEBAQEBAQEBAQEBAgEEAgUFAQEBBgEBBQECAQUBAQUBAwEEAgEHAQEBAQIBAQEBAQEBAQEBAQEBAQEBAgIBAQICAQMCAQEBAQEBBAECAQEBAQMBAQEBAQECBQEBAQEBAQEBAUwAAABkAAAAAAAAAAAAAAAvAAAAKAAAAAAAAAAAAAAAMAAAACkAAAApAKoAAAAAAAAAAAAAAIA/AAAAAAAAAAAAAIA/AAAAAAAAAAAAAAAAAAAAAAAAAAAAAAAAAAAAAAAAAAAiAAAADAAAAP////9GAAAAHAAAABAAAABFTUYrAkAAAAwAAAAAAAAADgAAABQAAAAAAAAAEAAAABQAAAA=</SignatureImage>
          <SignatureComments/>
          <WindowsVersion>6.2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2020-07-01T06:03:19Z</xd:SigningTime>
          <xd:SigningCertificate>
            <xd:Cert>
              <xd:CertDigest>
                <DigestMethod Algorithm="http://www.w3.org/2001/04/xmlenc#sha256"/>
                <DigestValue>5XFFPF5f5FCLC92u4/SiQFMY9tEm8FCDq0g1o1GYCi8=</DigestValue>
              </xd:CertDigest>
              <xd:IssuerSerial>
                <X509IssuerName>CN=B-Trust Operational Qualified CA, OU=B-Trust, O=BORICA AD, OID.2.5.4.97=NTRBG-201230426, C=BG</X509IssuerName>
                <X509SerialNumber>600164262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  <Object Id="idValidSigLnImg">AQAAAGwAAAAAAAAAAAAAAP8AAAB/AAAAAAAAAAAAAABIFAAAKAoAACBFTUYAAAEAtCQAAMsAAAAFAAAAAAAAAAAAAAAAAAAAVgUAAAADAAAVAQAAnAAAAAAAAAAAAAAAAAAAAAg6BABgYQI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eBlxwfl/AADQvBUs5gAAAAAAAADhAgAAiJ4lGfp/AAAAAAAAAAAAAC7MMsP5fwAAAABAGfp/AAB4GXHB+X8AAAAAAAAAAAAAAAAAAAAAAACFMcaVoMYAAGhUMsP5fwAASAAAAOECAACQAQAAAAAAAIB21oLhAgAAuL4VLAAAAAAAAAAAAAAAAAkAAAAAAAAAAAAAAAAAAADcvRUs5gAAAHC+FSzmAAAAsbP+GPp/AAAAAAAAAAAAAJABAAAAAAAAgHbWguECAAC4vhUs5gAAAIB21oLhAgAAe2wCGfp/AACAvRUs5gAAAHC+FSzmAAAAAAAAAAAAAAAAAAAAZHYACAAAAAAlAAAADAAAAAEAAAAYAAAADAAAAAAAAAISAAAADAAAAAEAAAAeAAAAGAAAAMAAAAAEAAAA9wAAABEAAAAlAAAADAAAAAEAAABUAAAAkAAAAMEAAAAEAAAA9QAAABAAAAABAAAAuTmiQQCAokHBAAAABAAAAAsAAABMAAAAAAAAAAAAAAAAAAAA//////////9kAAAAMQAuADcALgAyADAAMgAw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AAp/uECAAADAAAA4QIAACAAAAAAAAAAiJ4lGfp/AAAAAAAAAAAAAC4xccH5fwAAAgAAAAAAAADADCn+4QIAAAAAAAAAAAAAAAAAAAAAAABVasaVoMYAAAgAAAAAAAAAAAAAAAAAAABxBYoAAAAAAIB21oLhAgAA0OQVLAAAAAAAAAAAAAAAAAcAAAAAAAAAUDLTguECAAAM5BUs5gAAAKDkFSzmAAAAsbP+GPp/AAAAKfiU4QIAADMyccEAAAAAgI01/uECAACg83GV4QIAAIB21oLhAgAAe2wCGfp/AACw4xUs5gAAAKDkFSzm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BIY9bC+X8AAJAqd8H5fwAAwHianeECAACIniUZ+n8AAAAAAAAAAAAAgkN3wfl/AAABAAAAAAAAAKCCcpPhAgAAAAAAAAAAAAAAAAAAAAAAADW9xpWgxgAAAQAAAAAAAAAAOBUs5gAAAJABAAAAAAAAgHbWguECAAAIOhUsAAAAAAAAAAAAAAAABgAAAAAAAAAEAAAAAAAAACw5FSzmAAAAwDkVLOYAAACxs/4Y+n8AAAAAAAAAAAAAMNXQwgAAAACAeJ6V4QIAAAAAAAAAAAAAgHbWguECAAB7bAIZ+n8AANA4FSzmAAAAwDkVLOYAAAAAAAAAAAAAAAAAAABkdgAIAAAAACUAAAAMAAAAAwAAABgAAAAMAAAAAAAAAhIAAAAMAAAAAQAAABYAAAAMAAAACAAAAFQAAABUAAAACgAAACcAAAAeAAAASgAAAAEAAAC5OaJBAICi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EAAAAIAAAAYgAAAAwAAAABAAAASwAAABAAAAAAAAAABQAAACEAAAAIAAAAHgAAABgAAAAAAAAAAAAAAAABAACAAAAAHAAAAAgAAAAhAAAACAAAACEAAAAIAAAAcwAAAAwAAAAAAAAAHAAAAAgAAAAlAAAADAAAAAAAAIAlAAAADAAAAAcAAIAlAAAADAAAAA4AAIAZAAAADAAAAP///wAYAAAADAAAAAAAAAASAAAADAAAAAIAAAATAAAADAAAAAEAAAAUAAAADAAAAA0AAAAVAAAADAAAAAEAAAAWAAAADAAAAAAAAAANAAAAEAAAAAAAAAAAAAAAOgAAAAwAAAAKAAAAGwAAABAAAAAAAAAAAAAAACMAAAAgAAAATTOQPwAAAAAAAAAA/7+PPwAAJEIAAMhBJAAAACQAAABNM5A/AAAAAAAAAAD/v48/AAAkQgAAyEEEAAAAcwAAAAwAAAAAAAAADQAAABAAAAApAAAAGQAAAFIAAABwAQAABAAAABAAAAAHAAAAAAAAAAAAAAC8AgAAAAAAzAcCAiJTAHkAcwB0AGUAbQAAAAAAAAAAAAAAAAAAAAAAAAAAAAAAAAAAAAAAAAAAAAAAAAAAAAAAAAAAAAAAAAAAAAAAAAAAACSIgBIAAAAAAAAAAAAAAABQdhUs5gAAAAAAAAAAAAAAUwBlAGcAbwBlACAAVQBJAEBzFSzmAAAA/bKdwfl/AAAzBAAAAAAAAPlzFSzmAAAAAAA0/uECAAAsbi4b+n8AAIBzFSzmAAAAirOdwfl/AAABAAAAAAAAAAQAAAAAAAAApgeynuECAAAgYaiM4QIAAAsAAAAAAAAAIGGojOECAADQdhUs5gAAANKl+cH5fwAApgeynuECAAAAAAAAAAAAAAAAAAAAAAAAirOdwfl/AAAAAAAAAAAAAHtsAhn6fwAAcHQVLOYAAABkAAAAAAAAAAgAopjhAgAAAAAAAGR2AAgAAAAAJQAAAAwAAAAEAAAARgAAACgAAAAcAAAAR0RJQwIAAAAAAAAAAAAAADAAAAApAAAAAAAAACEAAAAIAAAAYgAAAAwAAAABAAAAFQAAAAwAAAAEAAAAFQAAAAwAAAAEAAAAUQAAADwIAAAqAAAAGgAAAF0AAABFAAAAAQAAAAEAAAAAAAAAAAAAAC8AAAAoAAAAUAAAAGwAAAC8AAAAgAcAAAAAAAAgAMwALgAAACcAAAAoAAAALwAAACgAAAABAAgAAAAAAAAAAAAAAAAAAAAAABEAAAAAAAAAAAAAAP///wD+/v4A/Pz8APv7+wD9/f0A9/f3APr6+gD5+fkABgYGAAEBAQADAwMABAQEAAICAgD29vYABQUFAAcHBwABAQEBAQEBAQICAQECAQEEAgEBAQEBAQQBAgEBAQEDAQIBAgEBAQECAQEBAQEBAQABAQEBAQEBAQIBAwIFAgEBAQYBAQUBAgEFAQEFAQMBBAEBAQEBBQIBAQEBAQEBAQABAQEBAQEBAQEHAQEBAQMCBQEBBAEBAQQBAwMBAQEFAQEBAgICBAEFAQEBAQEBAQABAQEBAQEBAQIBAQMBBAEBBQEHCQAKCgsAAAkCAgEFAgUFAwEBAQEBAQEBAQEBAQABAQEBAQEBAQIBBAEDAQQBCwAMAAoAAAAACgALAAABAQEBAQUBBQEDAQEBAQEBAQABAQEBAQEBAQEBBAIBAQAAAAANCgAKAAoNAAALAAAKAAEEAQEDAQEBAQEBAQEBAQABAQEBAQEBAQEEAQEGDQ0ACwAKAAAACwoACgAKAAAADQABAQEBAQQBAQEBAQEBAQABAQEBAQEBAQEBBQEPAAAKAA8ACgoAAAAKAAAAAA8ADQ8AAAEFAgECAQEBAQEBAQACAQEBAQMBAQEBAQ0ADQoAAAAAAAAAAAAAAAAAAAAAAAoKAAACAQEBAQEBAQEBAQABAQEEAQIBAgEDAAwAAAwAAAAAAAAAAAAAAAAAAAAAAAAAAAABAgIBAQEBAQEBAQABBwMBAgMCAQINCQALCwAPAAAAAAAAAAAAAAAAAAAAAAANCgwAAQUDAQEBAQEBAQADAQEBAgEFAg0AAAAAAAsAAAAAAAAAAAAAAAAAAAAAAAAAAAANAAEBAQEBAQEBAQABAQMIAQMBAgAMCgkAAAAAAAAAAAAAAAAAAAAAAAAAAAoLAA0AAAEDAQEBAQEBAQADAQEBAQEFAAAAAAANAAANAAAAAAAAAAAAAAAAAAAAAAAKAAsMAA0CAQEBAQEBAQABBAEDBAEBDAoNDQAADQAAAAAAAAAAAAAAAAAAAAAAAA0ADQAADQsBAQEBAQEBAQABAQMBAQUBAAAACwANAAAKAAAAAAAAAAAAAAAAAAAAAAAKAA0KAAAC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UBAQIBAAAACwANAAAKAAAAAAAAAAAAAAAAAAAAAAAADQAACgABAQEBAQEBAQABBwEEBwIBCwoNCgAADQAAAAAAAAAAAAAAAAAAAAAAAA0AAAALAAABAQEBAQEBAQADAQEBAQEDAAAAAAANAAoNAAAAAAAAAAAAAAAAAAAAAAAMAAALCgsFAQEBAQEBAQABAQMHAQMBAgAMCgkAAAAKAAAAAAAAAAAAAAAAAAAAAAAPCgwAAAIBAQEBAQEBAQADAQEBBQEFAg0AAAAAAA0AAAAAAAAAAAAAAAAAAAAAAAwADQAKAAUBAQEBAQEBAQABBwMBAgUBAQINCQALCwAMAAAAAAAAAAAAAAAAAAAAAAAQAAoAAQEBAQEBAQEBAQABAQEEAQEBAgEFAAwAAAwAAAAAAAAAAAAAAAAAAAAAAAoACgsFAwECAQEBAQEBAQACAgIBAQMBAgEBAQoACgAAAAAAAAAAAAAAAAAAAAAAAAALAAIBAQIBAQEBAQEBAQABAQEBAQEBAQIBBQIPAAAKAA8ACgoAAAAKAAAAAA8ADQANAQIFAgECAQEBAQEBAQABAQEBAQEBAQIDAQEODQsACwAKAAAACwoACgAKAAAADQ0EBQEBAgEBAQEBAQEBAQABAQEBAQEBAQEBAwIBAQAAAAANCgAKAAoNAAALAAAKAAEHAQUFAQICAQEBAQEBAQABAQEBAQEBAQIBBAEDAQQBCwAMAAoAAAAACgALAAABAQUBAwMBAwEBAQEBAQEBAQABAQEBAQEBAQEBAQMBBAEBBQEHCQAKCgsAAAkCAgEFAgMBAQEBAgECAQEBAQEBAQABAQEBAQEBAQEHAQEBAQMCBQEBBAEBAQQBAwMBAQEFAQEBAQMIAgECAQEBAQEBAQABAQEBAQEBAQIBBAIFBQEBAQYBAQUBAgEFAQEFAQMBBAIBBwEBAQECAQEBAQEBAQABAQEBAQEBAQICAQECAgEDAgEBAQEBAQQBAgEBAQEDAQEBAQEBAgUBAQEBAQEBAQB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QAAAAwAAAABAAAAGAAAAAwAAAAAAAACEgAAAAwAAAABAAAAHgAAABgAAAAJAAAAUAAAAPcAAABdAAAAJQAAAAwAAAABAAAAVAAAAKgAAAAKAAAAUAAAAGoAAABcAAAAAQAAALk5okEAgKJBCgAAAFAAAAAPAAAATAAAAAAAAAAAAAAAAAAAAP//////////bAAAABIEOwQwBDQEOAQ8BDgEQAQgABYENQQzBDsEPgQyBAAABgAAAAYAAAAGAAAABgAAAAcAAAAIAAAABwAAAAcAAAADAAAACwAAAAYAAAAFAAAABgAAAAcAAAAGAAAASwAAAEAAAAAwAAAABQAAACAAAAABAAAAAQAAABAAAAAAAAAAAAAAAAABAACAAAAAAAAAAAAAAAAAAQAAgAAAACUAAAAMAAAAAgAAACcAAAAYAAAABAAAAAAAAAD///8AAAAAACUAAAAMAAAABAAAAEwAAABkAAAACQAAAGAAAAD2AAAAbAAAAAkAAABgAAAA7gAAAA0AAAAhAPAAAAAAAAAAAAAAAIA/AAAAAAAAAAAAAIA/AAAAAAAAAAAAAAAAAAAAAAAAAAAAAAAAAAAAAAAAAAAlAAAADAAAAAAAAIAoAAAADAAAAAQAAAAlAAAADAAAAAEAAAAYAAAADAAAAAAAAAISAAAADAAAAAEAAAAeAAAAGAAAAAkAAABgAAAA9wAAAG0AAAAlAAAADAAAAAEAAABUAAAAhAAAAAoAAABgAAAAQQAAAGwAAAABAAAAuTmiQQCAokEKAAAAYAAAAAkAAABMAAAAAAAAAAAAAAAAAAAA//////////9gAAAAIwQ/BEAEMAQyBDgEQgQ1BDsEAAAGAAAABwAAAAcAAAAGAAAABgAAAAcAAAAFAAAABgAAAAYAAABLAAAAQAAAADAAAAAFAAAAIAAAAAEAAAABAAAAEAAAAAAAAAAAAAAAAAEAAIAAAAAAAAAAAAAAAAABAACAAAAAJQAAAAwAAAACAAAAJwAAABgAAAAEAAAAAAAAAP///wAAAAAAJQAAAAwAAAAEAAAATAAAAGQAAAAJAAAAcAAAALQAAAB8AAAACQAAAHAAAACsAAAADQAAACEA8AAAAAAAAAAAAAAAgD8AAAAAAAAAAAAAgD8AAAAAAAAAAAAAAAAAAAAAAAAAAAAAAAAAAAAAAAAAACUAAAAMAAAAAAAAgCgAAAAMAAAABAAAACUAAAAMAAAAAQAAABgAAAAMAAAAAAAAAhIAAAAMAAAAAQAAABYAAAAMAAAAAAAAAFQAAAAUAQAACgAAAHAAAACzAAAAfAAAAAEAAAC5OaJBAICiQQoAAABwAAAAIQAAAEwAAAAEAAAACQAAAHAAAAC1AAAAfQAAAJAAAABTAGkAZwBuAGUAZAAgAGIAeQA6ACAAVgBsAGEAZABpAG0AaQByACAASQB2AGEAbgBvAHYAIABKAGUAZwBsAG8AdgAAAAYAAAADAAAABwAAAAcAAAAGAAAABwAAAAMAAAAHAAAABQAAAAMAAAADAAAABwAAAAMAAAAGAAAABwAAAAMAAAAJAAAAAwAAAAQAAAADAAAAAwAAAAUAAAAGAAAABwAAAAcAAAAFAAAAAwAAAAQAAAAGAAAABwAAAAMAAAAHAAAABQAAABYAAAAMAAAAAAAAACUAAAAMAAAAAgAAAA4AAAAUAAAAAAAAABAAAAAUAAAA</Object>
  <Object Id="idInvalidSigLnImg">AQAAAGwAAAAAAAAAAAAAAP8AAAB/AAAAAAAAAAAAAABIFAAAKAoAACBFTUYAAAEAVCgAANEAAAAFAAAAAAAAAAAAAAAAAAAAVgUAAAADAAAVAQAAnAAAAAAAAAAAAAAAAAAAAAg6BABgYQI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vAAAAAAcKDQcKDQcJDQ4WMShFrjFU1TJV1gECBAIDBAECBQoRKyZBowsTMTUAAAAAfqbJd6PIeqDCQFZ4JTd0Lk/HMVPSGy5uFiE4GypVJ0KnHjN9AAABLQAAAACcz+7S6ffb7fnC0t1haH0hMm8aLXIuT8ggOIwoRKslP58cK08AAAFlAAAAAMHg9P///////////+bm5k9SXjw/SzBRzTFU0y1NwSAyVzFGXwEBAiWeCA8mnM/u69/SvI9jt4tgjIR9FBosDBEjMVTUMlXWMVPRKUSeDxk4AAAAAAAAAADT6ff///////+Tk5MjK0krSbkvUcsuT8YVJFoTIFIrSbgtTcEQHEdingAAAJzP7vT6/bTa8kRleixHhy1Nwi5PxiQtTnBwcJKSki81SRwtZAgOIwAAAAAAweD02+35gsLqZ5q6Jz1jNEJyOUZ4qamp+/v7////wdPeVnCJAQECJJ4AAACv1/Ho8/ubzu6CwuqMudS3u769vb3////////////L5fZymsABAgMAAAAAAK/X8fz9/uLx+snk9uTy+vz9/v///////////////8vl9nKawAECA7qe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HgZccH5fwAA0LwVLOYAAAAAAAAA4QIAAIieJRn6fwAAAAAAAAAAAAAuzDLD+X8AAAAAQBn6fwAAeBlxwfl/AAAAAAAAAAAAAAAAAAAAAAAAhTHGlaDGAABoVDLD+X8AAEgAAADhAgAAkAEAAAAAAACAdtaC4QIAALi+FSwAAAAAAAAAAAAAAAAJAAAAAAAAAAAAAAAAAAAA3L0VLOYAAABwvhUs5gAAALGz/hj6fwAAAAAAAAAAAACQAQAAAAAAAIB21oLhAgAAuL4VLOYAAACAdtaC4QIAAHtsAhn6fwAAgL0VLOYAAABwvhUs5gAAAAAAAAAAAAAAAAAAAGR2AAgAAAAAJQAAAAwAAAABAAAAGAAAAAwAAAD/AAACEgAAAAwAAAABAAAAHgAAABgAAAAiAAAABAAAAHoAAAARAAAAJQAAAAwAAAABAAAAVAAAALQAAAAjAAAABAAAAHgAAAAQAAAAAQAAALk5okEAgKJ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AKf7hAgAAAwAAAOECAAAgAAAAAAAAAIieJRn6fwAAAAAAAAAAAAAuMXHB+X8AAAIAAAAAAAAAwAwp/uECAAAAAAAAAAAAAAAAAAAAAAAAVWrGlaDGAAAIAAAAAAAAAAAAAAAAAAAAcQWKAAAAAACAdtaC4QIAANDkFSwAAAAAAAAAAAAAAAAHAAAAAAAAAFAy04LhAgAADOQVLOYAAACg5BUs5gAAALGz/hj6fwAAACn4lOECAAAzMnHBAAAAAICNNf7hAgAAoPNxleECAACAdtaC4QIAAHtsAhn6fwAAsOMVLOYAAACg5BUs5g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SGPWwvl/AACQKnfB+X8AAMB4mp3hAgAAiJ4lGfp/AAAAAAAAAAAAAIJDd8H5fwAAAQAAAAAAAACggnKT4QIAAAAAAAAAAAAAAAAAAAAAAAA1vcaVoMYAAAEAAAAAAAAAADgVLOYAAACQAQAAAAAAAIB21oLhAgAACDoVLAAAAAAAAAAAAAAAAAYAAAAAAAAABAAAAAAAAAAsORUs5gAAAMA5FSzmAAAAsbP+GPp/AAAAAAAAAAAAADDV0MIAAAAAgHieleECAAAAAAAAAAAAAIB21oLhAgAAe2wCGfp/AADQOBUs5gAAAMA5FSzmAAAAAAAAAAAAAAAAAAAAZHYACAAAAAAlAAAADAAAAAMAAAAYAAAADAAAAAAAAAISAAAADAAAAAEAAAAWAAAADAAAAAgAAABUAAAAVAAAAAoAAAAnAAAAHgAAAEoAAAABAAAAuTmiQQCAokEKAAAASwAAAAEAAABMAAAABAAAAAkAAAAnAAAAIAAAAEsAAABQAAAAWAB0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E0zkD8AAAAAAAAAAP+/jz8AACRCAADIQSQAAAAkAAAATTOQPwAAAAAAAAAA/7+PPwAAJEIAAMhBBAAAAHMAAAAMAAAAAAAAAA0AAAAQAAAAKQAAABkAAABSAAAAcAEAAAQAAAAQAAAABwAAAAAAAAAAAAAAvAIAAAAAAMwHAgIiUwB5AHMAdABlAG0AAAAAAAAAAAAAAAAAAAAAAAAAAAAAAAAAAAAAAAAAAAAAAAAAAAAAAAAAAAAAAAAAAAAAAAAAAAACAAAA5gAAAAAAAAAAAAAAAAEAAFEAAACiAAAAogAAAFEAAAAAAAAAogAIAgAAAAAAAAAAAAAAAAQBAAADAAAAAAAAAAAAAAAAAAAAAAAAAAAAAAAAAAAAAAAAAAAAAAAAAAAAAAAAAAAAAAAAAAAAAAAAAAAAAAAAAAAAAAAAAAQBAAABAQUBAAAAAAAAAAANAAAKAAAAAAAAAAAAAAAAAAAAAAAADQBOxj1BgmwAAAABAgMEBQYHCAkKCwAADg8QERITFBUWFxgZGhscHR4fAAAAAAAAAAB7bAIZ+n8AAHB0FSzmAAAAZAAAAAAAAAAIALCY4QIAAAAAAABkdgAIAAAAACUAAAAMAAAABAAAAEYAAAAoAAAAHAAAAEdESUMCAAAAAAAAAAAAAAAwAAAAKQAAAAAAAAAhAAAACAAAAGIAAAAMAAAAAQAAABUAAAAMAAAABAAAABUAAAAMAAAABAAAAFEAAAA8CAAAKgAAABoAAABdAAAARQAAAAEAAAABAAAAAAAAAAAAAAAvAAAAKAAAAFAAAABsAAAAvAAAAIAHAAAAAAAAIADMAC4AAAAnAAAAKAAAAC8AAAAoAAAAAQAIAAAAAAAAAAAAAAAAAAAAAAARAAAAAAAAAAAAAAD///8A/v7+APz8/AD7+/sA/f39APf39wD6+voA+fn5AAYGBgABAQEAAwMDAAQEBAACAgIA9vb2AAUFBQAHBwcAAQEBAQEBAQECAgEBAgEBBAIBAQEBAQEEAQIBAQEBAwECAQIBAQEBAgEBAQEBAQEAAQEBAQEBAQECAQMCBQIBAQEGAQEFAQIBBQEBBQEDAQQBAQEBAQUCAQEBAQEBAQEAAQEBAQEBAQEBBwEBAQEDAgUBAQQBAQEEAQMDAQEBBQEBAQICAgQBBQEBAQEBAQEAAQEBAQEBAQECAQEDAQQBAQUBBwkACgoLAAAJAgIBBQIFBQMBAQEBAQEBAQEBAQEAAQEBAQEBAQECAQQBAwEEAQsADAAKAAAAAAoACwAAAQEBAQEFAQUBAwEBAQEBAQEAAQEBAQEBAQEBAQQCAQEAAAAADQoACgAKDQAACwAACgABBAEBAwEBAQEBAQEBAQEAAQEBAQEBAQEBBAEBBg0NAAsACgAAAAsKAAoACgAAAA0AAQEBAQEEAQEBAQEBAQEAAQEBAQEBAQEBAQUBDwAACgAPAAoKAAAACgAAAAAPAA0PAAABBQIBAgEBAQEBAQEAAgEBAQEDAQEBAQENAA0KAAAAAAAAAAAAAAAAAAAAAAAKCgAAAgEBAQEBAQEBAQEAAQEBBAECAQIBAwAMAAAMAAAAAAAAAAAAAAAAAAAAAAAAAAAAAQICAQEBAQEBAQEAAQcDAQIDAgECDQkACwsADwAAAAAAAAAAAAAAAAAAAAAADQoMAAEFAwEBAQEBAQEAAwEBAQIBBQINAAAAAAALAAAAAAAAAAAAAAAAAAAAAAAAAAAADQABAQEBAQEBAQEAAQEDCAEDAQIADAoJAAAAAAAAAAAAAAAAAAAAAAAAAAAKCwANAAABAwEBAQEBAQEAAwEBAQEBBQAAAAAADQAADQAAAAAAAAAAAAAAAAAAAAAACgALDAANAgEBAQEBAQEAAQQBAwQBAQwKDQ0AAA0AAAAAAAAAAAAAAAAAAAAAAAANAA0AAA0LAQEBAQEBAQEAAQEDAQEFAQAAAAsADQAACgAAAAAAAAAAAAAAAAAAAAAACgANCgAAAg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FAQECAQAAAAsADQAACgAAAAAAAAAAAAAAAAAAAAAAAA0AAAoAAQEBAQEBAQEAAQcBBAcCAQsKDQoAAA0AAAAAAAAAAAAAAAAAAAAAAAANAAAACwAAAQEBAQEBAQEAAwEBAQEBAwAAAAAADQAKDQAAAAAAAAAAAAAAAAAAAAAADAAACwoLBQEBAQEBAQEAAQEDBwEDAQIADAoJAAAACgAAAAAAAAAAAAAAAAAAAAAADwoMAAACAQEBAQEBAQEAAwEBAQUBBQINAAAAAAANAAAAAAAAAAAAAAAAAAAAAAAMAA0ACgAFAQEBAQEBAQEAAQcDAQIFAQECDQkACwsADAAAAAAAAAAAAAAAAAAAAAAAEAAKAAEBAQEBAQEBAQEAAQEBBAEBAQIBBQAMAAAMAAAAAAAAAAAAAAAAAAAAAAAKAAoLBQMBAgEBAQEBAQEAAgICAQEDAQIBAQEKAAoAAAAAAAAAAAAAAAAAAAAAAAAACwACAQECAQEBAQEBAQEAAQEBAQEBAQECAQUCDwAACgAPAAoKAAAACgAAAAAPAA0ADQECBQIBAgEBAQEBAQEAAQEBAQEBAQECAwEBDg0LAAsACgAAAAsKAAoACgAAAA0NBAUBAQIBAQEBAQEBAQEAAQEBAQEBAQEBAQMCAQEAAAAADQoACgAKDQAACwAACgABBwEFBQECAgEBAQEBAQEAAQEBAQEBAQECAQQBAwEEAQsADAAKAAAAAAoACwAAAQEFAQMDAQMBAQEBAQEBAQEAAQEBAQEBAQEBAQEDAQQBAQUBBwkACgoLAAAJAgIBBQIDAQEBAQIBAgEBAQEBAQEAAQEBAQEBAQEBBwEBAQEDAgUBAQQBAQEEAQMDAQEBBQEBAQEDCAIBAgEBAQEBAQEAAQEBAQEBAQECAQQCBQUBAQEGAQEFAQIBBQEBBQEDAQQCAQcBAQEBAgEBAQEBAQEAAQEBAQEBAQECAgEBAgIBAwIBAQEBAQEEAQIBAQEBAwEBAQEBAQIFAQEBAQEBAQEARgAAABQAAAAIAAAAR0RJQwMAAAAiAAAADAAAAP////8iAAAADAAAAP////8lAAAADAAAAA0AAIAoAAAADAAAAAQAAAAiAAAADAAAAP////8iAAAADAAAAP7///8nAAAAGAAAAAQAAAAAAAAA////AAAAAAAlAAAADAAAAAQAAABMAAAAZAAAAAAAAABQAAAA/wAAAHwAAAAAAAAAUAAAAAABAAAtAAAAIQDwAAAAAAAAAAAAAACAPwAAAAAAAAAAAACAPwAAAAAAAAAAAAAAAAAAAAAAAAAAAAAAAAAAAAAAAAAAJQAAAAwAAAAAAACAKAAAAAwAAAAEAAAAJwAAABgAAAAEAAAAAAAAAP///wAAAAAAJQAAAAwAAAAEAAAATAAAAGQAAAAJAAAAUAAAAPYAAABcAAAACQAAAFAAAADuAAAADQAAACEA8AAAAAAAAAAAAAAAgD8AAAAAAAAAAAAAgD8AAAAAAAAAAAAAAAAAAAAAAAAAAAAAAAAAAAAAAAAAACUAAAAMAAAAAAAAgCgAAAAMAAAABAAAACUAAAAMAAAAAQAAABgAAAAMAAAAAAAAAhIAAAAMAAAAAQAAAB4AAAAYAAAACQAAAFAAAAD3AAAAXQAAACUAAAAMAAAAAQAAAFQAAACoAAAACgAAAFAAAABqAAAAXAAAAAEAAAC5OaJBAICiQQoAAABQAAAADwAAAEwAAAAAAAAAAAAAAAAAAAD//////////2wAAAASBDsEMAQ0BDgEPAQ4BEAEIAAWBDUEMwQ7BD4EMgQAAAYAAAAGAAAABgAAAAYAAAAHAAAACAAAAAcAAAAHAAAAAwAAAAsAAAAGAAAABQAAAAYAAAAHAAAABgAAAEsAAABAAAAAMAAAAAUAAAAgAAAAAQAAAAEAAAAQAAAAAAAAAAAAAAAAAQAAgAAAAAAAAAAAAAAAAAEAAIAAAAAlAAAADAAAAAIAAAAnAAAAGAAAAAQAAAAAAAAA////AAAAAAAlAAAADAAAAAQAAABMAAAAZAAAAAkAAABgAAAA9gAAAGwAAAAJAAAAYAAAAO4AAAANAAAAIQDwAAAAAAAAAAAAAACAPwAAAAAAAAAAAACAPwAAAAAAAAAAAAAAAAAAAAAAAAAAAAAAAAAAAAAAAAAAJQAAAAwAAAAAAACAKAAAAAwAAAAEAAAAJQAAAAwAAAABAAAAGAAAAAwAAAAAAAACEgAAAAwAAAABAAAAHgAAABgAAAAJAAAAYAAAAPcAAABtAAAAJQAAAAwAAAABAAAAVAAAAIQAAAAKAAAAYAAAAEEAAABsAAAAAQAAALk5okEAgKJBCgAAAGAAAAAJAAAATAAAAAAAAAAAAAAAAAAAAP//////////YAAAACMEPwRABDAEMgQ4BEIENQQ7BAAABgAAAAcAAAAHAAAABgAAAAYAAAAHAAAABQAAAAYAAAAGAAAASwAAAEAAAAAwAAAABQAAACAAAAABAAAAAQAAABAAAAAAAAAAAAAAAAABAACAAAAAAAAAAAAAAAAAAQAAgAAAACUAAAAMAAAAAgAAACcAAAAYAAAABAAAAAAAAAD///8AAAAAACUAAAAMAAAABAAAAEwAAABkAAAACQAAAHAAAAC0AAAAfAAAAAkAAABwAAAArAAAAA0AAAAhAPAAAAAAAAAAAAAAAIA/AAAAAAAAAAAAAIA/AAAAAAAAAAAAAAAAAAAAAAAAAAAAAAAAAAAAAAAAAAAlAAAADAAAAAAAAIAoAAAADAAAAAQAAAAlAAAADAAAAAEAAAAYAAAADAAAAAAAAAISAAAADAAAAAEAAAAWAAAADAAAAAAAAABUAAAAFAEAAAoAAABwAAAAswAAAHwAAAABAAAAuTmiQQCAokEKAAAAcAAAACEAAABMAAAABAAAAAkAAABwAAAAtQAAAH0AAACQAAAAUwBpAGcAbgBlAGQAIABiAHkAOgAgAFYAbABhAGQAaQBtAGkAcgAgAEkAdgBhAG4AbwB2ACAASgBlAGcAbABvAHYAAAAGAAAAAwAAAAcAAAAHAAAABgAAAAcAAAADAAAABwAAAAUAAAADAAAAAwAAAAcAAAADAAAABgAAAAcAAAADAAAACQAAAAMAAAAEAAAAAwAAAAMAAAAFAAAABgAAAAcAAAAHAAAABQAAAAMAAAAEAAAABgAAAAcAAAADAAAABwAAAAU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38</vt:i4>
      </vt:variant>
    </vt:vector>
  </HeadingPairs>
  <TitlesOfParts>
    <vt:vector size="43" baseType="lpstr">
      <vt:lpstr>Print</vt:lpstr>
      <vt:lpstr>Internet</vt:lpstr>
      <vt:lpstr>Budget</vt:lpstr>
      <vt:lpstr>Lookup</vt:lpstr>
      <vt:lpstr>DCN</vt:lpstr>
      <vt:lpstr>_RBS1</vt:lpstr>
      <vt:lpstr>_RBS2</vt:lpstr>
      <vt:lpstr>_RBS3</vt:lpstr>
      <vt:lpstr>_TG2</vt:lpstr>
      <vt:lpstr>_TG3</vt:lpstr>
      <vt:lpstr>AA</vt:lpstr>
      <vt:lpstr>Add</vt:lpstr>
      <vt:lpstr>Agency</vt:lpstr>
      <vt:lpstr>AnAg</vt:lpstr>
      <vt:lpstr>Growth</vt:lpstr>
      <vt:lpstr>Growth2</vt:lpstr>
      <vt:lpstr>Internet</vt:lpstr>
      <vt:lpstr>Internet2</vt:lpstr>
      <vt:lpstr>Loyalty</vt:lpstr>
      <vt:lpstr>Loyalty2</vt:lpstr>
      <vt:lpstr>Mode</vt:lpstr>
      <vt:lpstr>Package</vt:lpstr>
      <vt:lpstr>Package2</vt:lpstr>
      <vt:lpstr>Package3</vt:lpstr>
      <vt:lpstr>Position</vt:lpstr>
      <vt:lpstr>Positioning</vt:lpstr>
      <vt:lpstr>Pref2</vt:lpstr>
      <vt:lpstr>Preference</vt:lpstr>
      <vt:lpstr>Internet!Print_Area</vt:lpstr>
      <vt:lpstr>Lookup!Print_Area</vt:lpstr>
      <vt:lpstr>Print!Print_Area</vt:lpstr>
      <vt:lpstr>PTI</vt:lpstr>
      <vt:lpstr>PTInd</vt:lpstr>
      <vt:lpstr>PTIndex</vt:lpstr>
      <vt:lpstr>RBS</vt:lpstr>
      <vt:lpstr>RByS</vt:lpstr>
      <vt:lpstr>Targets</vt:lpstr>
      <vt:lpstr>TGNew</vt:lpstr>
      <vt:lpstr>TGNew1</vt:lpstr>
      <vt:lpstr>TGNEWU</vt:lpstr>
      <vt:lpstr>TPS</vt:lpstr>
      <vt:lpstr>Vol</vt:lpstr>
      <vt:lpstr>Volume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irina.tsekova</dc:creator>
  <cp:lastModifiedBy>Борис Хаджистоянов</cp:lastModifiedBy>
  <cp:lastPrinted>2020-01-21T11:06:40Z</cp:lastPrinted>
  <dcterms:created xsi:type="dcterms:W3CDTF">2010-02-02T11:49:28Z</dcterms:created>
  <dcterms:modified xsi:type="dcterms:W3CDTF">2020-07-01T06:03:09Z</dcterms:modified>
</cp:coreProperties>
</file>