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firstSheet="2" activeTab="3"/>
  </bookViews>
  <sheets>
    <sheet name="Lookup" sheetId="4" state="hidden" r:id="rId1"/>
    <sheet name="DCN" sheetId="13" state="hidden" r:id="rId2"/>
    <sheet name="Vratza" sheetId="21" r:id="rId3"/>
    <sheet name="Budget" sheetId="22" r:id="rId4"/>
  </sheets>
  <definedNames>
    <definedName name="_RBS1">Lookup!$A$194:$A$203</definedName>
    <definedName name="_RBS2">Lookup!$A$194:$A$204</definedName>
    <definedName name="_RBS3">Lookup!$A$194:$A$199</definedName>
    <definedName name="_TG2">Lookup!$T$21:$T$27</definedName>
    <definedName name="_TG3">Lookup!$T$21:$T$27</definedName>
    <definedName name="a">#REF!,#REF!,#REF!,#REF!,#REF!,#REF!,#REF!,#REF!,#REF!,#REF!,#REF!,#REF!,#REF!,#REF!,#REF!,#REF!,#REF!,#REF!,#REF!,#REF!,#REF!,#REF!,#REF!,#REF!,#REF!,#REF!,#REF!,#REF!,#REF!,#REF!,#REF!</definedName>
    <definedName name="AA">Lookup!$A$184:$A$186</definedName>
    <definedName name="Add">Lookup!$A$136:$A$137</definedName>
    <definedName name="Agency">Lookup!$A$59:$A$60</definedName>
    <definedName name="AnAg">Lookup!$A$184:$A$187</definedName>
    <definedName name="Code">#REF!</definedName>
    <definedName name="Codes2">#REF!</definedName>
    <definedName name="Codes3">#REF!</definedName>
    <definedName name="Free">#REF!,#REF!,#REF!,#REF!,#REF!,#REF!,#REF!,#REF!,#REF!,#REF!,#REF!,#REF!,#REF!,#REF!,#REF!,#REF!,#REF!,#REF!,#REF!,#REF!,#REF!,#REF!,#REF!,#REF!,#REF!,#REF!,#REF!,#REF!,#REF!,#REF!,#REF!</definedName>
    <definedName name="Growth">Lookup!$A$79:$A$85</definedName>
    <definedName name="Growth2">Lookup!$A$79:$A$84</definedName>
    <definedName name="Internet">Lookup!$A$164:$A$166</definedName>
    <definedName name="Internet2">Lookup!$A$202:$A$207</definedName>
    <definedName name="Loyalty">Lookup!$A$88:$A$93</definedName>
    <definedName name="Loyalty2">Lookup!$A$88:$A$93</definedName>
    <definedName name="Mode">Lookup!$A$123:$A$124</definedName>
    <definedName name="NationalGeographic">#REF!,#REF!,#REF!,#REF!,#REF!,#REF!,#REF!,#REF!,#REF!,#REF!,#REF!,#REF!,#REF!,#REF!,#REF!,#REF!,#REF!,#REF!,#REF!,#REF!,#REF!,#REF!,#REF!,#REF!,#REF!,#REF!,#REF!,#REF!,#REF!,#REF!,#REF!</definedName>
    <definedName name="Package">Lookup!$A$105:$A$114</definedName>
    <definedName name="Package2">Lookup!$A$105:$A$111</definedName>
    <definedName name="Package3">Lookup!$A$105:$A$115</definedName>
    <definedName name="Position">Lookup!$A$127:$A$133</definedName>
    <definedName name="Positioning">Lookup!$A$127:$A$133</definedName>
    <definedName name="Pref2">Lookup!$A$96:$A$103</definedName>
    <definedName name="Preference">Lookup!$A$96:$A$102</definedName>
    <definedName name="_xlnm.Print_Area" localSheetId="0">Lookup!$F$3:$Q$52</definedName>
    <definedName name="PTI">Lookup!$A$157:$A$161</definedName>
    <definedName name="PTInd">Lookup!$A$153:$A$161</definedName>
    <definedName name="PTIndex">Lookup!$A$152:$A$161</definedName>
    <definedName name="RBS">Lookup!$A$117:$A$118</definedName>
    <definedName name="RByS">Lookup!$A$117:$A$120</definedName>
    <definedName name="Targets">Lookup!$C$2:$C$10</definedName>
    <definedName name="TGNew">Lookup!$C$2:$C$11</definedName>
    <definedName name="TGNew1">Lookup!$T$21:$T$30</definedName>
    <definedName name="TGNEWU">Lookup!$B$2:$B$12</definedName>
    <definedName name="TPS">Lookup!$A$141:$A$149</definedName>
    <definedName name="TVC">#REF!</definedName>
    <definedName name="Vol">Lookup!$A$63:$A$77</definedName>
    <definedName name="Volume">Lookup!$A$63:$A$73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22" l="1"/>
  <c r="F8" i="22"/>
  <c r="E8" i="22"/>
  <c r="E10" i="22" s="1"/>
  <c r="C8" i="22"/>
  <c r="C10" i="22" s="1"/>
  <c r="D8" i="22" l="1"/>
  <c r="D10" i="22" s="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G11" i="21"/>
  <c r="G12" i="21" s="1"/>
  <c r="E11" i="21"/>
  <c r="I11" i="21" s="1"/>
  <c r="P9" i="21"/>
  <c r="Q9" i="21" s="1"/>
  <c r="R9" i="21" s="1"/>
  <c r="S9" i="21" s="1"/>
  <c r="T9" i="21" s="1"/>
  <c r="U9" i="21" s="1"/>
  <c r="V9" i="21" s="1"/>
  <c r="W9" i="21" s="1"/>
  <c r="X9" i="21" s="1"/>
  <c r="Y9" i="21" s="1"/>
  <c r="Z9" i="21" s="1"/>
  <c r="AA9" i="21" s="1"/>
  <c r="AB9" i="21" s="1"/>
  <c r="AD9" i="21" s="1"/>
  <c r="AE9" i="21" s="1"/>
  <c r="AF9" i="21" s="1"/>
  <c r="AG9" i="21" s="1"/>
  <c r="AI9" i="21" s="1"/>
  <c r="AJ9" i="21" s="1"/>
  <c r="AK9" i="21" s="1"/>
  <c r="AL9" i="21" s="1"/>
  <c r="AM9" i="21" s="1"/>
  <c r="AN9" i="21" s="1"/>
  <c r="X30" i="4"/>
  <c r="Y30" i="4" s="1"/>
  <c r="X29" i="4"/>
  <c r="Y29" i="4"/>
  <c r="X28" i="4"/>
  <c r="Y28" i="4" s="1"/>
  <c r="X21" i="4"/>
  <c r="Y21" i="4"/>
  <c r="X22" i="4"/>
  <c r="Y22" i="4" s="1"/>
  <c r="X23" i="4"/>
  <c r="Y23" i="4"/>
  <c r="X24" i="4"/>
  <c r="Y24" i="4" s="1"/>
  <c r="X25" i="4"/>
  <c r="Y25" i="4"/>
  <c r="X26" i="4"/>
  <c r="Y26" i="4" s="1"/>
  <c r="X27" i="4"/>
  <c r="Y27" i="4"/>
  <c r="L11" i="21" l="1"/>
  <c r="M11" i="21" s="1"/>
  <c r="N11" i="21" s="1"/>
  <c r="L12" i="21" l="1"/>
  <c r="M12" i="21"/>
  <c r="N13" i="21" s="1"/>
  <c r="N14" i="21" s="1"/>
  <c r="N15" i="21" s="1"/>
  <c r="F10" i="22" l="1"/>
  <c r="G10" i="22" l="1"/>
  <c r="H8" i="22"/>
  <c r="H10" i="22" s="1"/>
</calcChain>
</file>

<file path=xl/sharedStrings.xml><?xml version="1.0" encoding="utf-8"?>
<sst xmlns="http://schemas.openxmlformats.org/spreadsheetml/2006/main" count="584" uniqueCount="268">
  <si>
    <t>Two Party Surcharge</t>
  </si>
  <si>
    <t>Kino Nova</t>
  </si>
  <si>
    <t>Position</t>
  </si>
  <si>
    <t>CPP</t>
  </si>
  <si>
    <t>Agency:</t>
  </si>
  <si>
    <t>Client:</t>
  </si>
  <si>
    <t>Campaign:</t>
  </si>
  <si>
    <t>Period:</t>
  </si>
  <si>
    <t>Hello Bulgaria</t>
  </si>
  <si>
    <t>4-11</t>
  </si>
  <si>
    <t>18-34</t>
  </si>
  <si>
    <t>18-49</t>
  </si>
  <si>
    <t>25-54</t>
  </si>
  <si>
    <t>W18-49</t>
  </si>
  <si>
    <t>W18-34</t>
  </si>
  <si>
    <t>W25-54</t>
  </si>
  <si>
    <t>M18-49</t>
  </si>
  <si>
    <t>M18-34</t>
  </si>
  <si>
    <t>M25-54</t>
  </si>
  <si>
    <t>Targets</t>
  </si>
  <si>
    <t>PROGRAM</t>
  </si>
  <si>
    <t>First</t>
  </si>
  <si>
    <t>Last</t>
  </si>
  <si>
    <t>Discounts</t>
  </si>
  <si>
    <t>RBS</t>
  </si>
  <si>
    <t>Agency</t>
  </si>
  <si>
    <t>Volume</t>
  </si>
  <si>
    <t>Adv incentive</t>
  </si>
  <si>
    <t>Loyalty</t>
  </si>
  <si>
    <t>Preference</t>
  </si>
  <si>
    <t>Package</t>
  </si>
  <si>
    <t>Nova</t>
  </si>
  <si>
    <t>Diema</t>
  </si>
  <si>
    <t>%</t>
  </si>
  <si>
    <t>TG</t>
  </si>
  <si>
    <t>Buying by:</t>
  </si>
  <si>
    <t>RC</t>
  </si>
  <si>
    <t>Positioniong:</t>
  </si>
  <si>
    <t>Break</t>
  </si>
  <si>
    <t>T&amp;T</t>
  </si>
  <si>
    <t>Morning Time WE</t>
  </si>
  <si>
    <t>Prime Time WE</t>
  </si>
  <si>
    <t>Morning Time WD</t>
  </si>
  <si>
    <t>Prime Time WD</t>
  </si>
  <si>
    <t>Movie Sa 3</t>
  </si>
  <si>
    <t>Day Time WE</t>
  </si>
  <si>
    <t>Add package</t>
  </si>
  <si>
    <t>Nova Sport</t>
  </si>
  <si>
    <t>Daytime WD</t>
  </si>
  <si>
    <t>Late Night WD</t>
  </si>
  <si>
    <t>Night Time WD</t>
  </si>
  <si>
    <t>Daytime WE</t>
  </si>
  <si>
    <t>Late Night WE</t>
  </si>
  <si>
    <t>Night Time WE</t>
  </si>
  <si>
    <t>Discovery</t>
  </si>
  <si>
    <t>Repetition</t>
  </si>
  <si>
    <t>TLC</t>
  </si>
  <si>
    <t>Movie Su 1</t>
  </si>
  <si>
    <t>Movie Su 2</t>
  </si>
  <si>
    <t>FAPL (rerun)</t>
  </si>
  <si>
    <t>Fraktura</t>
  </si>
  <si>
    <t>Romantic Movie 1</t>
  </si>
  <si>
    <t>Romantic Movie 2</t>
  </si>
  <si>
    <t>Day Time  WD</t>
  </si>
  <si>
    <t>Blockbuster Movie WD</t>
  </si>
  <si>
    <t>Series WD</t>
  </si>
  <si>
    <t>CSI WD</t>
  </si>
  <si>
    <t>Blockbuster movies WE</t>
  </si>
  <si>
    <t>CSI WE</t>
  </si>
  <si>
    <t>PT Index</t>
  </si>
  <si>
    <t>1stIB</t>
  </si>
  <si>
    <t>lastIB</t>
  </si>
  <si>
    <t>B&amp;1stIB</t>
  </si>
  <si>
    <t>B&amp;lastIB</t>
  </si>
  <si>
    <t>Main News WD</t>
  </si>
  <si>
    <t>Erotic Call WE</t>
  </si>
  <si>
    <t>Disney</t>
  </si>
  <si>
    <t>PT WD</t>
  </si>
  <si>
    <t>After PT WD</t>
  </si>
  <si>
    <t>PT WE</t>
  </si>
  <si>
    <t>After PT WE</t>
  </si>
  <si>
    <t>VIP</t>
  </si>
  <si>
    <t>National Lottery</t>
  </si>
  <si>
    <t>Romantic Movie 3</t>
  </si>
  <si>
    <t>FOX CRIME</t>
  </si>
  <si>
    <t>A18-49 U</t>
  </si>
  <si>
    <t>W18-49 U</t>
  </si>
  <si>
    <t>M18-49 U</t>
  </si>
  <si>
    <t>Fox Life</t>
  </si>
  <si>
    <t>National Geographic</t>
  </si>
  <si>
    <t>Fox Crime</t>
  </si>
  <si>
    <t>National Lottery (RR)</t>
  </si>
  <si>
    <t>FOX</t>
  </si>
  <si>
    <t>Fox</t>
  </si>
  <si>
    <t>24 Kitchen</t>
  </si>
  <si>
    <t>Day time WE</t>
  </si>
  <si>
    <t>W18-45 U</t>
  </si>
  <si>
    <t>Day Time WD</t>
  </si>
  <si>
    <t>Day time WD</t>
  </si>
  <si>
    <t>FAPL (RR)</t>
  </si>
  <si>
    <t>AXN</t>
  </si>
  <si>
    <t>Movie Sa 1</t>
  </si>
  <si>
    <t>2inbreak</t>
  </si>
  <si>
    <t>AA</t>
  </si>
  <si>
    <t>Internet</t>
  </si>
  <si>
    <t>News WD</t>
  </si>
  <si>
    <t>Little Bride</t>
  </si>
  <si>
    <t>Afternoon News</t>
  </si>
  <si>
    <t>Tuesday</t>
  </si>
  <si>
    <t>Wednesday</t>
  </si>
  <si>
    <t>Thursday</t>
  </si>
  <si>
    <t>Friday</t>
  </si>
  <si>
    <t>Saturday</t>
  </si>
  <si>
    <t>Sunday</t>
  </si>
  <si>
    <t>Monday</t>
  </si>
  <si>
    <t>Uttaran</t>
  </si>
  <si>
    <t>No Man's Land</t>
  </si>
  <si>
    <t>Movie Su 3</t>
  </si>
  <si>
    <t>FAPL</t>
  </si>
  <si>
    <t>City TV</t>
  </si>
  <si>
    <t>Na Kafe</t>
  </si>
  <si>
    <t>Bon Apetit</t>
  </si>
  <si>
    <t>Milen's Hour</t>
  </si>
  <si>
    <t>Temata Na Nova</t>
  </si>
  <si>
    <t>Movie Sa 4</t>
  </si>
  <si>
    <t>Deal Or No Deal</t>
  </si>
  <si>
    <t>US Series</t>
  </si>
  <si>
    <t>Diema Family</t>
  </si>
  <si>
    <t>Gonulcelen</t>
  </si>
  <si>
    <t xml:space="preserve">Late News WD </t>
  </si>
  <si>
    <t>Wake Up… - WE Morning Block Sa</t>
  </si>
  <si>
    <t>Sudeben Spor Sa</t>
  </si>
  <si>
    <t>News WE Sa</t>
  </si>
  <si>
    <t>Main News WE Sa</t>
  </si>
  <si>
    <t>Wake Up… - WE Morning Block Su</t>
  </si>
  <si>
    <t>Sudeben Spor Su</t>
  </si>
  <si>
    <t>News WE Su</t>
  </si>
  <si>
    <t>Dickoff</t>
  </si>
  <si>
    <t>Main News WE Su</t>
  </si>
  <si>
    <t>Na Svetlo Sa</t>
  </si>
  <si>
    <t>Na Svetlo Su</t>
  </si>
  <si>
    <t>Video Ad Pack</t>
  </si>
  <si>
    <t>Internet2</t>
  </si>
  <si>
    <t>Turkish Desperate Housewives</t>
  </si>
  <si>
    <t>DF</t>
  </si>
  <si>
    <t>KN</t>
  </si>
  <si>
    <t>DC</t>
  </si>
  <si>
    <t>NG</t>
  </si>
  <si>
    <t>CN</t>
  </si>
  <si>
    <t xml:space="preserve">Violetta </t>
  </si>
  <si>
    <t>Violetta Su</t>
  </si>
  <si>
    <t>Movie Su 4</t>
  </si>
  <si>
    <t>Movie (RR)</t>
  </si>
  <si>
    <t>Hawai 5-0</t>
  </si>
  <si>
    <t>Movie</t>
  </si>
  <si>
    <t>Erotic Call</t>
  </si>
  <si>
    <t>Movie 1</t>
  </si>
  <si>
    <t>Movie 2</t>
  </si>
  <si>
    <t>Movie 3</t>
  </si>
  <si>
    <t>Movie 4</t>
  </si>
  <si>
    <t>Fraktura WE</t>
  </si>
  <si>
    <t>Hawai 5-0 (RR)</t>
  </si>
  <si>
    <t>India: A Love Story WD</t>
  </si>
  <si>
    <t>Aska Surgun</t>
  </si>
  <si>
    <t>India: A Love Story</t>
  </si>
  <si>
    <t>Dilla 1</t>
  </si>
  <si>
    <t>Dilla 2</t>
  </si>
  <si>
    <t xml:space="preserve">FOX LIFE </t>
  </si>
  <si>
    <t>Sasural Simar Ka 2</t>
  </si>
  <si>
    <t>Sasural Simar Ka 1</t>
  </si>
  <si>
    <t xml:space="preserve">FAC </t>
  </si>
  <si>
    <t>I Can do That *</t>
  </si>
  <si>
    <t>Movie Fr</t>
  </si>
  <si>
    <t>Two of a kind (current affairs show)</t>
  </si>
  <si>
    <t xml:space="preserve">Kitchen Nightmares* </t>
  </si>
  <si>
    <t>Iss Pyaar Ko Kya 1</t>
  </si>
  <si>
    <t>Bitter Life 1</t>
  </si>
  <si>
    <t>Bitter Life 2</t>
  </si>
  <si>
    <t>Buyuk Yalan 1</t>
  </si>
  <si>
    <t>Buyuk Yalan 2</t>
  </si>
  <si>
    <t>Buyuk Yalan 3</t>
  </si>
  <si>
    <t>Last Cop (RR)</t>
  </si>
  <si>
    <t>According to Jim (RR)</t>
  </si>
  <si>
    <t xml:space="preserve">Last Cop </t>
  </si>
  <si>
    <t>Lords of the Air</t>
  </si>
  <si>
    <t>Knight Rider WE</t>
  </si>
  <si>
    <t>Mortal Kombat WE</t>
  </si>
  <si>
    <t>Guys with kids</t>
  </si>
  <si>
    <t xml:space="preserve">Quest for the one </t>
  </si>
  <si>
    <t>Fight Quest</t>
  </si>
  <si>
    <t>Your face sounds Familiar *</t>
  </si>
  <si>
    <t xml:space="preserve">Forgive me </t>
  </si>
  <si>
    <t>Families At Crossroads</t>
  </si>
  <si>
    <t>Married at first sight*</t>
  </si>
  <si>
    <t>Lords Of The Air**</t>
  </si>
  <si>
    <t>Marek v. Levski</t>
  </si>
  <si>
    <t>Miss Cinderella</t>
  </si>
  <si>
    <t>Primera Dama 1</t>
  </si>
  <si>
    <t>Primera Dama 2</t>
  </si>
  <si>
    <t>Tulipe Age 1</t>
  </si>
  <si>
    <t>Tempestad</t>
  </si>
  <si>
    <t>Tempestad (RR)</t>
  </si>
  <si>
    <t>Tulipe Age 2</t>
  </si>
  <si>
    <t>Buyuk Yalan 4</t>
  </si>
  <si>
    <t>Iss Pyaar Ko Kya WE</t>
  </si>
  <si>
    <t>Movie 5</t>
  </si>
  <si>
    <t>Litex v. Lokomotiv Sofia</t>
  </si>
  <si>
    <t>Lokomotiv Plovdiv v. Haskovo</t>
  </si>
  <si>
    <t>Xena: Warrior Princess (RR)</t>
  </si>
  <si>
    <t>Grimm (RR)</t>
  </si>
  <si>
    <t>Covert affairs (RR)</t>
  </si>
  <si>
    <t>Walker Texas ranger (RR)</t>
  </si>
  <si>
    <t>Xena: Warrior Princess</t>
  </si>
  <si>
    <t>Grimm</t>
  </si>
  <si>
    <t>Covert affairs</t>
  </si>
  <si>
    <t>Walker Texas ranger</t>
  </si>
  <si>
    <t xml:space="preserve">Bez Bagaj </t>
  </si>
  <si>
    <t>Crusoe</t>
  </si>
  <si>
    <t>Ice road truckers</t>
  </si>
  <si>
    <t>Night time</t>
  </si>
  <si>
    <t>M</t>
  </si>
  <si>
    <t>T</t>
  </si>
  <si>
    <t>W</t>
  </si>
  <si>
    <t>F</t>
  </si>
  <si>
    <t>DSK Bank</t>
  </si>
  <si>
    <t>Base</t>
  </si>
  <si>
    <t>Height</t>
  </si>
  <si>
    <t>Size</t>
  </si>
  <si>
    <t>Measure</t>
  </si>
  <si>
    <t>#</t>
  </si>
  <si>
    <t>Unit Cost</t>
  </si>
  <si>
    <t>Cost per</t>
  </si>
  <si>
    <t>Color</t>
  </si>
  <si>
    <t>Discount</t>
  </si>
  <si>
    <t>Gross</t>
  </si>
  <si>
    <t>NET</t>
  </si>
  <si>
    <t>Cost Per</t>
  </si>
  <si>
    <t>in measure</t>
  </si>
  <si>
    <t>BGN</t>
  </si>
  <si>
    <t>Adv.</t>
  </si>
  <si>
    <t>Adv</t>
  </si>
  <si>
    <t>S</t>
  </si>
  <si>
    <t>full</t>
  </si>
  <si>
    <t>Newspapers</t>
  </si>
  <si>
    <t>daily</t>
  </si>
  <si>
    <t>inner</t>
  </si>
  <si>
    <t>VAT 20%</t>
  </si>
  <si>
    <t>Net VAT incl.</t>
  </si>
  <si>
    <t>Net National:</t>
  </si>
  <si>
    <t>Konkurent</t>
  </si>
  <si>
    <t>cm2</t>
  </si>
  <si>
    <t xml:space="preserve">         </t>
  </si>
  <si>
    <t>MEDIA</t>
  </si>
  <si>
    <t>Net Budget</t>
  </si>
  <si>
    <t>Agency Commision</t>
  </si>
  <si>
    <t>Total Budget</t>
  </si>
  <si>
    <t xml:space="preserve">Final Budget </t>
  </si>
  <si>
    <t>including VAT (+20%)</t>
  </si>
  <si>
    <t>Presa</t>
  </si>
  <si>
    <t>TOTAL BUDGET FOR THE CAMPAIGN</t>
  </si>
  <si>
    <t>Tender Vratsa</t>
  </si>
  <si>
    <t>Cafe Communications Sofia</t>
  </si>
  <si>
    <t xml:space="preserve">May </t>
  </si>
  <si>
    <t>Creative Fee</t>
  </si>
  <si>
    <t>LA Fee</t>
  </si>
  <si>
    <t>26.05.2020</t>
  </si>
  <si>
    <t>DSK BANK TENDER VRATSA: CAMPAIGN BUDGET DISTRIBUTION</t>
  </si>
  <si>
    <t>PERIOD: 26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</si>
</sst>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0.0"/>
    <numFmt numFmtId="166" formatCode="0.0%"/>
    <numFmt numFmtId="167" formatCode="h:mm&quot; ч.&quot;"/>
    <numFmt numFmtId="168" formatCode="dd"/>
    <numFmt numFmtId="169" formatCode="0;[Red]0"/>
    <numFmt numFmtId="170" formatCode="&quot; &quot;#,##0.00&quot; &quot;;&quot; (&quot;#,##0.00&quot;)&quot;;&quot; -&quot;00&quot; &quot;;&quot; &quot;@&quot; &quot;"/>
    <numFmt numFmtId="171" formatCode="_-* #,##0.00\ _л_в_-;\-* #,##0.00\ _л_в_-;_-* \-??\ _л_в_-;_-@_-"/>
    <numFmt numFmtId="172" formatCode="[$-409]mmmm\ d\,\ yyyy;@"/>
  </numFmts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rebuchet MS"/>
      <family val="2"/>
      <charset val="204"/>
    </font>
    <font>
      <sz val="10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Verdana"/>
      <family val="2"/>
      <charset val="204"/>
    </font>
    <font>
      <sz val="8"/>
      <color indexed="63"/>
      <name val="Verdana"/>
      <family val="2"/>
      <charset val="204"/>
    </font>
    <font>
      <sz val="10"/>
      <name val="Arial"/>
      <family val="2"/>
      <charset val="204"/>
    </font>
    <font>
      <b/>
      <sz val="10"/>
      <name val="Tahoma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0"/>
      <name val="Garamond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charset val="204"/>
    </font>
    <font>
      <sz val="10"/>
      <color rgb="FF000000"/>
      <name val="Helv"/>
      <charset val="204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170" fontId="22" fillId="0" borderId="0" applyFont="0" applyFill="0" applyBorder="0" applyAlignment="0" applyProtection="0"/>
    <xf numFmtId="171" fontId="9" fillId="0" borderId="0" applyFill="0" applyBorder="0" applyAlignment="0" applyProtection="0"/>
    <xf numFmtId="164" fontId="9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7" fillId="0" borderId="0"/>
    <xf numFmtId="0" fontId="9" fillId="0" borderId="0"/>
    <xf numFmtId="0" fontId="23" fillId="0" borderId="0"/>
    <xf numFmtId="0" fontId="23" fillId="0" borderId="0"/>
    <xf numFmtId="0" fontId="22" fillId="0" borderId="0"/>
    <xf numFmtId="0" fontId="12" fillId="0" borderId="0"/>
    <xf numFmtId="0" fontId="21" fillId="0" borderId="0"/>
    <xf numFmtId="0" fontId="20" fillId="0" borderId="0"/>
    <xf numFmtId="0" fontId="19" fillId="0" borderId="0"/>
    <xf numFmtId="0" fontId="22" fillId="0" borderId="0" applyNumberFormat="0" applyFont="0" applyBorder="0" applyProtection="0"/>
    <xf numFmtId="0" fontId="9" fillId="0" borderId="0"/>
    <xf numFmtId="0" fontId="20" fillId="0" borderId="0"/>
    <xf numFmtId="0" fontId="21" fillId="0" borderId="0"/>
    <xf numFmtId="0" fontId="18" fillId="0" borderId="0"/>
    <xf numFmtId="0" fontId="24" fillId="0" borderId="0"/>
    <xf numFmtId="0" fontId="9" fillId="0" borderId="0"/>
    <xf numFmtId="0" fontId="9" fillId="0" borderId="0"/>
    <xf numFmtId="0" fontId="25" fillId="0" borderId="0" applyNumberFormat="0" applyBorder="0" applyProtection="0"/>
    <xf numFmtId="0" fontId="23" fillId="0" borderId="0"/>
    <xf numFmtId="0" fontId="9" fillId="0" borderId="0"/>
    <xf numFmtId="0" fontId="9" fillId="0" borderId="0"/>
    <xf numFmtId="0" fontId="9" fillId="0" borderId="0"/>
    <xf numFmtId="0" fontId="25" fillId="0" borderId="0" applyNumberFormat="0" applyBorder="0" applyProtection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0" fontId="26" fillId="0" borderId="0" applyNumberFormat="0" applyBorder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 applyFill="0" applyBorder="0" applyAlignment="0" applyProtection="0"/>
    <xf numFmtId="9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 applyFill="0" applyBorder="0" applyAlignment="0" applyProtection="0"/>
    <xf numFmtId="9" fontId="1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/>
    <xf numFmtId="16" fontId="4" fillId="2" borderId="0" xfId="0" quotePrefix="1" applyNumberFormat="1" applyFont="1" applyFill="1"/>
    <xf numFmtId="0" fontId="4" fillId="2" borderId="0" xfId="0" applyFont="1" applyFill="1"/>
    <xf numFmtId="0" fontId="2" fillId="0" borderId="0" xfId="0" applyFont="1"/>
    <xf numFmtId="0" fontId="5" fillId="2" borderId="0" xfId="0" applyFont="1" applyFill="1"/>
    <xf numFmtId="9" fontId="0" fillId="2" borderId="0" xfId="0" applyNumberFormat="1" applyFill="1"/>
    <xf numFmtId="0" fontId="3" fillId="2" borderId="2" xfId="0" applyFont="1" applyFill="1" applyBorder="1"/>
    <xf numFmtId="9" fontId="6" fillId="2" borderId="0" xfId="29" applyNumberFormat="1" applyFont="1" applyFill="1" applyBorder="1" applyAlignment="1">
      <alignment horizontal="center"/>
    </xf>
    <xf numFmtId="0" fontId="0" fillId="2" borderId="1" xfId="0" applyFill="1" applyBorder="1"/>
    <xf numFmtId="16" fontId="5" fillId="2" borderId="1" xfId="0" applyNumberFormat="1" applyFont="1" applyFill="1" applyBorder="1"/>
    <xf numFmtId="0" fontId="5" fillId="2" borderId="1" xfId="0" applyFont="1" applyFill="1" applyBorder="1"/>
    <xf numFmtId="0" fontId="0" fillId="2" borderId="0" xfId="0" applyFill="1" applyAlignment="1">
      <alignment horizontal="center"/>
    </xf>
    <xf numFmtId="2" fontId="2" fillId="0" borderId="0" xfId="0" applyNumberFormat="1" applyFont="1"/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right" vertical="top" wrapText="1"/>
    </xf>
    <xf numFmtId="0" fontId="0" fillId="2" borderId="0" xfId="0" applyFill="1" applyBorder="1"/>
    <xf numFmtId="0" fontId="10" fillId="0" borderId="4" xfId="0" applyFont="1" applyBorder="1" applyAlignment="1">
      <alignment horizontal="center" wrapText="1"/>
    </xf>
    <xf numFmtId="16" fontId="5" fillId="2" borderId="0" xfId="0" applyNumberFormat="1" applyFont="1" applyFill="1" applyBorder="1"/>
    <xf numFmtId="0" fontId="5" fillId="2" borderId="0" xfId="0" applyFont="1" applyFill="1" applyBorder="1"/>
    <xf numFmtId="1" fontId="0" fillId="2" borderId="1" xfId="0" applyNumberFormat="1" applyFill="1" applyBorder="1"/>
    <xf numFmtId="0" fontId="9" fillId="2" borderId="0" xfId="0" applyFont="1" applyFill="1"/>
    <xf numFmtId="14" fontId="0" fillId="0" borderId="0" xfId="0" applyNumberFormat="1"/>
    <xf numFmtId="9" fontId="9" fillId="2" borderId="0" xfId="0" applyNumberFormat="1" applyFont="1" applyFill="1"/>
    <xf numFmtId="0" fontId="9" fillId="0" borderId="0" xfId="0" applyFont="1"/>
    <xf numFmtId="0" fontId="5" fillId="2" borderId="5" xfId="0" applyFont="1" applyFill="1" applyBorder="1"/>
    <xf numFmtId="9" fontId="6" fillId="2" borderId="1" xfId="29" applyNumberFormat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0" fillId="2" borderId="8" xfId="0" applyFill="1" applyBorder="1"/>
    <xf numFmtId="0" fontId="9" fillId="7" borderId="9" xfId="0" applyFont="1" applyFill="1" applyBorder="1"/>
    <xf numFmtId="16" fontId="13" fillId="7" borderId="10" xfId="0" quotePrefix="1" applyNumberFormat="1" applyFont="1" applyFill="1" applyBorder="1"/>
    <xf numFmtId="0" fontId="13" fillId="7" borderId="10" xfId="0" applyFont="1" applyFill="1" applyBorder="1"/>
    <xf numFmtId="0" fontId="13" fillId="7" borderId="11" xfId="0" applyFont="1" applyFill="1" applyBorder="1"/>
    <xf numFmtId="0" fontId="5" fillId="2" borderId="12" xfId="0" applyFont="1" applyFill="1" applyBorder="1"/>
    <xf numFmtId="0" fontId="0" fillId="7" borderId="13" xfId="0" applyFill="1" applyBorder="1"/>
    <xf numFmtId="0" fontId="11" fillId="7" borderId="14" xfId="0" applyFont="1" applyFill="1" applyBorder="1" applyAlignment="1">
      <alignment horizontal="right" vertical="top" wrapText="1"/>
    </xf>
    <xf numFmtId="0" fontId="10" fillId="7" borderId="15" xfId="0" applyFont="1" applyFill="1" applyBorder="1" applyAlignment="1">
      <alignment horizontal="center" wrapText="1"/>
    </xf>
    <xf numFmtId="16" fontId="5" fillId="7" borderId="16" xfId="0" applyNumberFormat="1" applyFont="1" applyFill="1" applyBorder="1"/>
    <xf numFmtId="0" fontId="5" fillId="2" borderId="17" xfId="0" applyFont="1" applyFill="1" applyBorder="1"/>
    <xf numFmtId="0" fontId="0" fillId="2" borderId="18" xfId="0" applyFill="1" applyBorder="1"/>
    <xf numFmtId="0" fontId="5" fillId="2" borderId="6" xfId="0" applyFont="1" applyFill="1" applyBorder="1"/>
    <xf numFmtId="0" fontId="0" fillId="2" borderId="19" xfId="0" applyFill="1" applyBorder="1"/>
    <xf numFmtId="0" fontId="5" fillId="2" borderId="7" xfId="0" applyFont="1" applyFill="1" applyBorder="1"/>
    <xf numFmtId="0" fontId="0" fillId="2" borderId="20" xfId="0" applyFill="1" applyBorder="1"/>
    <xf numFmtId="0" fontId="5" fillId="7" borderId="21" xfId="0" applyFont="1" applyFill="1" applyBorder="1"/>
    <xf numFmtId="1" fontId="0" fillId="2" borderId="22" xfId="0" applyNumberFormat="1" applyFill="1" applyBorder="1"/>
    <xf numFmtId="1" fontId="0" fillId="2" borderId="23" xfId="0" applyNumberFormat="1" applyFill="1" applyBorder="1"/>
    <xf numFmtId="1" fontId="0" fillId="2" borderId="24" xfId="0" applyNumberFormat="1" applyFill="1" applyBorder="1"/>
    <xf numFmtId="0" fontId="14" fillId="7" borderId="25" xfId="0" applyFont="1" applyFill="1" applyBorder="1" applyAlignment="1">
      <alignment horizontal="center"/>
    </xf>
    <xf numFmtId="0" fontId="13" fillId="7" borderId="25" xfId="0" applyFont="1" applyFill="1" applyBorder="1" applyAlignment="1">
      <alignment horizontal="center"/>
    </xf>
    <xf numFmtId="0" fontId="2" fillId="0" borderId="26" xfId="0" applyFont="1" applyBorder="1"/>
    <xf numFmtId="2" fontId="2" fillId="0" borderId="27" xfId="0" applyNumberFormat="1" applyFont="1" applyBorder="1"/>
    <xf numFmtId="2" fontId="2" fillId="0" borderId="28" xfId="0" applyNumberFormat="1" applyFont="1" applyBorder="1"/>
    <xf numFmtId="0" fontId="2" fillId="0" borderId="29" xfId="0" applyFont="1" applyBorder="1"/>
    <xf numFmtId="2" fontId="2" fillId="0" borderId="0" xfId="0" applyNumberFormat="1" applyFont="1" applyBorder="1"/>
    <xf numFmtId="2" fontId="2" fillId="0" borderId="30" xfId="0" applyNumberFormat="1" applyFont="1" applyBorder="1"/>
    <xf numFmtId="0" fontId="2" fillId="0" borderId="29" xfId="0" applyFont="1" applyBorder="1" applyAlignment="1">
      <alignment horizontal="left"/>
    </xf>
    <xf numFmtId="0" fontId="2" fillId="0" borderId="31" xfId="0" applyFont="1" applyBorder="1"/>
    <xf numFmtId="2" fontId="2" fillId="0" borderId="32" xfId="0" applyNumberFormat="1" applyFont="1" applyBorder="1"/>
    <xf numFmtId="2" fontId="2" fillId="0" borderId="33" xfId="0" applyNumberFormat="1" applyFont="1" applyBorder="1"/>
    <xf numFmtId="0" fontId="2" fillId="0" borderId="34" xfId="0" applyFont="1" applyBorder="1"/>
    <xf numFmtId="9" fontId="0" fillId="2" borderId="0" xfId="30" applyFont="1" applyFill="1"/>
    <xf numFmtId="0" fontId="7" fillId="3" borderId="35" xfId="0" applyFont="1" applyFill="1" applyBorder="1" applyAlignment="1">
      <alignment horizontal="center" vertical="center"/>
    </xf>
    <xf numFmtId="0" fontId="8" fillId="2" borderId="36" xfId="0" applyFont="1" applyFill="1" applyBorder="1"/>
    <xf numFmtId="0" fontId="0" fillId="0" borderId="27" xfId="0" applyBorder="1"/>
    <xf numFmtId="0" fontId="8" fillId="2" borderId="37" xfId="0" applyFont="1" applyFill="1" applyBorder="1"/>
    <xf numFmtId="0" fontId="0" fillId="0" borderId="0" xfId="0" applyBorder="1"/>
    <xf numFmtId="165" fontId="0" fillId="0" borderId="0" xfId="0" applyNumberFormat="1" applyBorder="1"/>
    <xf numFmtId="165" fontId="0" fillId="0" borderId="30" xfId="0" applyNumberFormat="1" applyBorder="1"/>
    <xf numFmtId="0" fontId="8" fillId="2" borderId="38" xfId="0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0" fontId="8" fillId="2" borderId="37" xfId="0" applyFont="1" applyFill="1" applyBorder="1" applyAlignment="1">
      <alignment horizontal="left"/>
    </xf>
    <xf numFmtId="0" fontId="8" fillId="2" borderId="41" xfId="0" applyFont="1" applyFill="1" applyBorder="1"/>
    <xf numFmtId="0" fontId="0" fillId="0" borderId="32" xfId="0" applyBorder="1"/>
    <xf numFmtId="165" fontId="0" fillId="0" borderId="32" xfId="0" applyNumberFormat="1" applyBorder="1"/>
    <xf numFmtId="165" fontId="0" fillId="0" borderId="33" xfId="0" applyNumberFormat="1" applyBorder="1"/>
    <xf numFmtId="0" fontId="8" fillId="2" borderId="42" xfId="0" applyFont="1" applyFill="1" applyBorder="1" applyAlignment="1">
      <alignment horizontal="left"/>
    </xf>
    <xf numFmtId="0" fontId="8" fillId="2" borderId="43" xfId="0" applyFont="1" applyFill="1" applyBorder="1" applyAlignment="1">
      <alignment horizontal="left"/>
    </xf>
    <xf numFmtId="0" fontId="8" fillId="2" borderId="44" xfId="0" applyFont="1" applyFill="1" applyBorder="1" applyAlignment="1">
      <alignment horizontal="left"/>
    </xf>
    <xf numFmtId="0" fontId="8" fillId="2" borderId="45" xfId="0" applyFont="1" applyFill="1" applyBorder="1"/>
    <xf numFmtId="0" fontId="8" fillId="2" borderId="46" xfId="0" applyFont="1" applyFill="1" applyBorder="1"/>
    <xf numFmtId="0" fontId="8" fillId="2" borderId="0" xfId="0" applyFont="1" applyFill="1" applyBorder="1"/>
    <xf numFmtId="0" fontId="7" fillId="8" borderId="35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7" fillId="4" borderId="35" xfId="0" applyFont="1" applyFill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0" fillId="0" borderId="33" xfId="0" applyBorder="1"/>
    <xf numFmtId="0" fontId="0" fillId="2" borderId="30" xfId="0" applyFill="1" applyBorder="1"/>
    <xf numFmtId="0" fontId="7" fillId="4" borderId="47" xfId="0" applyFont="1" applyFill="1" applyBorder="1" applyAlignment="1">
      <alignment horizontal="center" vertical="center"/>
    </xf>
    <xf numFmtId="0" fontId="5" fillId="2" borderId="27" xfId="0" applyFont="1" applyFill="1" applyBorder="1"/>
    <xf numFmtId="0" fontId="5" fillId="2" borderId="28" xfId="0" applyFont="1" applyFill="1" applyBorder="1"/>
    <xf numFmtId="0" fontId="7" fillId="9" borderId="35" xfId="0" applyFont="1" applyFill="1" applyBorder="1" applyAlignment="1">
      <alignment horizontal="center" vertical="center"/>
    </xf>
    <xf numFmtId="0" fontId="0" fillId="2" borderId="32" xfId="0" applyFill="1" applyBorder="1"/>
    <xf numFmtId="0" fontId="0" fillId="2" borderId="33" xfId="0" applyFill="1" applyBorder="1"/>
    <xf numFmtId="0" fontId="7" fillId="10" borderId="35" xfId="0" applyFont="1" applyFill="1" applyBorder="1" applyAlignment="1">
      <alignment horizontal="center" vertical="center"/>
    </xf>
    <xf numFmtId="0" fontId="7" fillId="11" borderId="3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7" fillId="12" borderId="48" xfId="0" applyFont="1" applyFill="1" applyBorder="1" applyAlignment="1">
      <alignment horizontal="center" vertical="center"/>
    </xf>
    <xf numFmtId="0" fontId="3" fillId="2" borderId="17" xfId="0" applyFont="1" applyFill="1" applyBorder="1"/>
    <xf numFmtId="0" fontId="7" fillId="10" borderId="36" xfId="0" applyFont="1" applyFill="1" applyBorder="1" applyAlignment="1">
      <alignment horizontal="center" vertical="center"/>
    </xf>
    <xf numFmtId="0" fontId="7" fillId="13" borderId="35" xfId="0" applyFont="1" applyFill="1" applyBorder="1" applyAlignment="1">
      <alignment horizontal="center" vertical="center"/>
    </xf>
    <xf numFmtId="0" fontId="3" fillId="2" borderId="49" xfId="0" applyFont="1" applyFill="1" applyBorder="1"/>
    <xf numFmtId="0" fontId="3" fillId="2" borderId="50" xfId="0" applyFon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0" xfId="0" applyFill="1" applyBorder="1"/>
    <xf numFmtId="0" fontId="0" fillId="0" borderId="30" xfId="0" applyFill="1" applyBorder="1"/>
    <xf numFmtId="0" fontId="7" fillId="14" borderId="51" xfId="0" applyFont="1" applyFill="1" applyBorder="1" applyAlignment="1">
      <alignment horizontal="center" vertical="center"/>
    </xf>
    <xf numFmtId="0" fontId="3" fillId="15" borderId="0" xfId="0" applyFont="1" applyFill="1" applyBorder="1"/>
    <xf numFmtId="0" fontId="0" fillId="15" borderId="0" xfId="0" applyFill="1" applyBorder="1"/>
    <xf numFmtId="165" fontId="0" fillId="0" borderId="0" xfId="0" applyNumberFormat="1" applyFill="1" applyBorder="1"/>
    <xf numFmtId="165" fontId="0" fillId="0" borderId="30" xfId="0" applyNumberFormat="1" applyFill="1" applyBorder="1"/>
    <xf numFmtId="165" fontId="0" fillId="0" borderId="32" xfId="0" applyNumberFormat="1" applyFill="1" applyBorder="1"/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15" fillId="0" borderId="52" xfId="0" applyFont="1" applyBorder="1" applyAlignment="1">
      <alignment horizontal="center"/>
    </xf>
    <xf numFmtId="165" fontId="15" fillId="0" borderId="52" xfId="0" applyNumberFormat="1" applyFont="1" applyBorder="1" applyAlignment="1">
      <alignment horizontal="center"/>
    </xf>
    <xf numFmtId="165" fontId="15" fillId="0" borderId="53" xfId="0" applyNumberFormat="1" applyFont="1" applyBorder="1" applyAlignment="1">
      <alignment horizontal="center"/>
    </xf>
    <xf numFmtId="0" fontId="2" fillId="2" borderId="54" xfId="0" applyFont="1" applyFill="1" applyBorder="1"/>
    <xf numFmtId="2" fontId="2" fillId="0" borderId="0" xfId="0" applyNumberFormat="1" applyFont="1" applyFill="1" applyBorder="1"/>
    <xf numFmtId="0" fontId="2" fillId="0" borderId="26" xfId="0" applyFont="1" applyFill="1" applyBorder="1"/>
    <xf numFmtId="2" fontId="2" fillId="0" borderId="27" xfId="0" applyNumberFormat="1" applyFont="1" applyFill="1" applyBorder="1"/>
    <xf numFmtId="2" fontId="2" fillId="0" borderId="28" xfId="0" applyNumberFormat="1" applyFont="1" applyFill="1" applyBorder="1"/>
    <xf numFmtId="0" fontId="2" fillId="0" borderId="29" xfId="0" applyFont="1" applyFill="1" applyBorder="1"/>
    <xf numFmtId="2" fontId="2" fillId="0" borderId="30" xfId="0" applyNumberFormat="1" applyFont="1" applyFill="1" applyBorder="1"/>
    <xf numFmtId="0" fontId="0" fillId="0" borderId="29" xfId="0" applyFill="1" applyBorder="1"/>
    <xf numFmtId="0" fontId="2" fillId="0" borderId="31" xfId="0" applyFont="1" applyFill="1" applyBorder="1"/>
    <xf numFmtId="2" fontId="2" fillId="0" borderId="32" xfId="0" applyNumberFormat="1" applyFont="1" applyFill="1" applyBorder="1"/>
    <xf numFmtId="2" fontId="2" fillId="0" borderId="33" xfId="0" applyNumberFormat="1" applyFont="1" applyFill="1" applyBorder="1"/>
    <xf numFmtId="0" fontId="14" fillId="0" borderId="29" xfId="0" applyFont="1" applyBorder="1"/>
    <xf numFmtId="0" fontId="8" fillId="2" borderId="55" xfId="0" applyFont="1" applyFill="1" applyBorder="1"/>
    <xf numFmtId="165" fontId="15" fillId="0" borderId="56" xfId="0" applyNumberFormat="1" applyFont="1" applyBorder="1" applyAlignment="1">
      <alignment horizontal="center"/>
    </xf>
    <xf numFmtId="166" fontId="6" fillId="16" borderId="1" xfId="29" applyNumberFormat="1" applyFont="1" applyFill="1" applyBorder="1" applyAlignment="1">
      <alignment horizontal="center"/>
    </xf>
    <xf numFmtId="166" fontId="6" fillId="16" borderId="8" xfId="29" applyNumberFormat="1" applyFont="1" applyFill="1" applyBorder="1" applyAlignment="1">
      <alignment horizontal="center"/>
    </xf>
    <xf numFmtId="0" fontId="0" fillId="15" borderId="0" xfId="0" applyFill="1"/>
    <xf numFmtId="0" fontId="0" fillId="15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4" fillId="17" borderId="56" xfId="0" applyFont="1" applyFill="1" applyBorder="1"/>
    <xf numFmtId="2" fontId="14" fillId="17" borderId="52" xfId="0" applyNumberFormat="1" applyFont="1" applyFill="1" applyBorder="1"/>
    <xf numFmtId="2" fontId="14" fillId="17" borderId="53" xfId="0" applyNumberFormat="1" applyFont="1" applyFill="1" applyBorder="1"/>
    <xf numFmtId="0" fontId="28" fillId="0" borderId="0" xfId="0" applyFont="1"/>
    <xf numFmtId="0" fontId="29" fillId="0" borderId="9" xfId="0" applyFont="1" applyBorder="1"/>
    <xf numFmtId="0" fontId="29" fillId="0" borderId="0" xfId="0" applyFont="1"/>
    <xf numFmtId="4" fontId="29" fillId="0" borderId="0" xfId="0" applyNumberFormat="1" applyFont="1"/>
    <xf numFmtId="0" fontId="29" fillId="15" borderId="0" xfId="0" applyFont="1" applyFill="1"/>
    <xf numFmtId="0" fontId="30" fillId="0" borderId="0" xfId="0" applyFont="1"/>
    <xf numFmtId="0" fontId="29" fillId="0" borderId="6" xfId="0" applyFont="1" applyBorder="1"/>
    <xf numFmtId="0" fontId="29" fillId="0" borderId="0" xfId="0" applyFont="1" applyAlignment="1"/>
    <xf numFmtId="0" fontId="29" fillId="0" borderId="7" xfId="0" applyFont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167" fontId="32" fillId="0" borderId="0" xfId="0" applyNumberFormat="1" applyFont="1" applyFill="1" applyBorder="1" applyAlignment="1">
      <alignment horizontal="center"/>
    </xf>
    <xf numFmtId="4" fontId="32" fillId="0" borderId="0" xfId="0" applyNumberFormat="1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167" fontId="29" fillId="0" borderId="0" xfId="0" applyNumberFormat="1" applyFont="1" applyFill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0" fontId="29" fillId="20" borderId="52" xfId="0" applyFont="1" applyFill="1" applyBorder="1" applyAlignment="1"/>
    <xf numFmtId="0" fontId="29" fillId="20" borderId="53" xfId="0" applyFont="1" applyFill="1" applyBorder="1" applyAlignment="1"/>
    <xf numFmtId="0" fontId="31" fillId="0" borderId="9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4" fontId="31" fillId="0" borderId="10" xfId="0" applyNumberFormat="1" applyFont="1" applyBorder="1" applyAlignment="1">
      <alignment horizontal="center"/>
    </xf>
    <xf numFmtId="4" fontId="31" fillId="0" borderId="57" xfId="0" applyNumberFormat="1" applyFont="1" applyBorder="1" applyAlignment="1">
      <alignment horizontal="center"/>
    </xf>
    <xf numFmtId="168" fontId="29" fillId="18" borderId="6" xfId="0" applyNumberFormat="1" applyFont="1" applyFill="1" applyBorder="1" applyAlignment="1">
      <alignment horizontal="center"/>
    </xf>
    <xf numFmtId="168" fontId="29" fillId="18" borderId="1" xfId="0" applyNumberFormat="1" applyFont="1" applyFill="1" applyBorder="1" applyAlignment="1">
      <alignment horizontal="center"/>
    </xf>
    <xf numFmtId="168" fontId="29" fillId="18" borderId="19" xfId="0" applyNumberFormat="1" applyFont="1" applyFill="1" applyBorder="1" applyAlignment="1">
      <alignment horizontal="center"/>
    </xf>
    <xf numFmtId="168" fontId="29" fillId="18" borderId="61" xfId="0" applyNumberFormat="1" applyFont="1" applyFill="1" applyBorder="1" applyAlignment="1">
      <alignment horizontal="center"/>
    </xf>
    <xf numFmtId="168" fontId="29" fillId="18" borderId="59" xfId="0" applyNumberFormat="1" applyFont="1" applyFill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4" fontId="31" fillId="0" borderId="1" xfId="0" applyNumberFormat="1" applyFont="1" applyBorder="1" applyAlignment="1">
      <alignment horizontal="center"/>
    </xf>
    <xf numFmtId="4" fontId="31" fillId="0" borderId="65" xfId="0" applyNumberFormat="1" applyFont="1" applyBorder="1" applyAlignment="1">
      <alignment horizontal="center"/>
    </xf>
    <xf numFmtId="0" fontId="29" fillId="18" borderId="6" xfId="0" applyFont="1" applyFill="1" applyBorder="1" applyAlignment="1">
      <alignment horizontal="center"/>
    </xf>
    <xf numFmtId="0" fontId="29" fillId="18" borderId="1" xfId="0" applyFont="1" applyFill="1" applyBorder="1" applyAlignment="1">
      <alignment horizontal="center"/>
    </xf>
    <xf numFmtId="0" fontId="29" fillId="18" borderId="19" xfId="0" applyFont="1" applyFill="1" applyBorder="1" applyAlignment="1">
      <alignment horizontal="center"/>
    </xf>
    <xf numFmtId="0" fontId="29" fillId="18" borderId="63" xfId="0" applyFont="1" applyFill="1" applyBorder="1" applyAlignment="1">
      <alignment horizontal="center"/>
    </xf>
    <xf numFmtId="0" fontId="29" fillId="18" borderId="20" xfId="0" applyFont="1" applyFill="1" applyBorder="1" applyAlignment="1">
      <alignment horizontal="center"/>
    </xf>
    <xf numFmtId="0" fontId="34" fillId="15" borderId="7" xfId="0" applyFont="1" applyFill="1" applyBorder="1"/>
    <xf numFmtId="0" fontId="29" fillId="0" borderId="8" xfId="0" applyFont="1" applyFill="1" applyBorder="1" applyAlignment="1">
      <alignment horizontal="center"/>
    </xf>
    <xf numFmtId="1" fontId="29" fillId="0" borderId="8" xfId="0" applyNumberFormat="1" applyFont="1" applyFill="1" applyBorder="1" applyAlignment="1">
      <alignment horizontal="center"/>
    </xf>
    <xf numFmtId="2" fontId="29" fillId="0" borderId="8" xfId="0" applyNumberFormat="1" applyFont="1" applyFill="1" applyBorder="1" applyAlignment="1">
      <alignment horizontal="center"/>
    </xf>
    <xf numFmtId="4" fontId="29" fillId="0" borderId="8" xfId="0" applyNumberFormat="1" applyFont="1" applyFill="1" applyBorder="1" applyAlignment="1">
      <alignment horizontal="center"/>
    </xf>
    <xf numFmtId="10" fontId="29" fillId="0" borderId="8" xfId="0" applyNumberFormat="1" applyFont="1" applyFill="1" applyBorder="1" applyAlignment="1">
      <alignment horizontal="center" vertical="center" wrapText="1"/>
    </xf>
    <xf numFmtId="4" fontId="29" fillId="0" borderId="66" xfId="0" applyNumberFormat="1" applyFont="1" applyFill="1" applyBorder="1" applyAlignment="1">
      <alignment horizontal="center"/>
    </xf>
    <xf numFmtId="1" fontId="29" fillId="0" borderId="49" xfId="0" applyNumberFormat="1" applyFont="1" applyFill="1" applyBorder="1" applyAlignment="1">
      <alignment horizontal="center"/>
    </xf>
    <xf numFmtId="1" fontId="29" fillId="0" borderId="25" xfId="0" applyNumberFormat="1" applyFont="1" applyFill="1" applyBorder="1" applyAlignment="1">
      <alignment horizontal="center"/>
    </xf>
    <xf numFmtId="1" fontId="29" fillId="19" borderId="25" xfId="0" applyNumberFormat="1" applyFont="1" applyFill="1" applyBorder="1" applyAlignment="1">
      <alignment horizontal="center"/>
    </xf>
    <xf numFmtId="0" fontId="29" fillId="19" borderId="0" xfId="0" applyFont="1" applyFill="1" applyBorder="1"/>
    <xf numFmtId="1" fontId="29" fillId="0" borderId="2" xfId="0" applyNumberFormat="1" applyFont="1" applyFill="1" applyBorder="1" applyAlignment="1">
      <alignment horizontal="center"/>
    </xf>
    <xf numFmtId="0" fontId="29" fillId="19" borderId="25" xfId="0" applyFont="1" applyFill="1" applyBorder="1"/>
    <xf numFmtId="1" fontId="29" fillId="0" borderId="1" xfId="0" applyNumberFormat="1" applyFont="1" applyFill="1" applyBorder="1" applyAlignment="1">
      <alignment horizontal="center"/>
    </xf>
    <xf numFmtId="1" fontId="29" fillId="0" borderId="19" xfId="0" applyNumberFormat="1" applyFont="1" applyFill="1" applyBorder="1" applyAlignment="1">
      <alignment horizontal="center"/>
    </xf>
    <xf numFmtId="1" fontId="29" fillId="19" borderId="64" xfId="0" applyNumberFormat="1" applyFont="1" applyFill="1" applyBorder="1" applyAlignment="1">
      <alignment horizontal="center"/>
    </xf>
    <xf numFmtId="0" fontId="29" fillId="19" borderId="33" xfId="0" applyFont="1" applyFill="1" applyBorder="1"/>
    <xf numFmtId="0" fontId="35" fillId="2" borderId="0" xfId="0" applyFont="1" applyFill="1"/>
    <xf numFmtId="0" fontId="31" fillId="18" borderId="50" xfId="0" applyFont="1" applyFill="1" applyBorder="1" applyAlignment="1">
      <alignment horizontal="left"/>
    </xf>
    <xf numFmtId="0" fontId="31" fillId="18" borderId="58" xfId="0" applyFont="1" applyFill="1" applyBorder="1" applyAlignment="1">
      <alignment horizontal="left"/>
    </xf>
    <xf numFmtId="167" fontId="31" fillId="18" borderId="58" xfId="0" applyNumberFormat="1" applyFont="1" applyFill="1" applyBorder="1"/>
    <xf numFmtId="169" fontId="31" fillId="18" borderId="58" xfId="0" applyNumberFormat="1" applyFont="1" applyFill="1" applyBorder="1" applyAlignment="1">
      <alignment horizontal="center"/>
    </xf>
    <xf numFmtId="4" fontId="31" fillId="18" borderId="58" xfId="0" applyNumberFormat="1" applyFont="1" applyFill="1" applyBorder="1" applyAlignment="1">
      <alignment horizontal="center"/>
    </xf>
    <xf numFmtId="4" fontId="31" fillId="18" borderId="32" xfId="0" applyNumberFormat="1" applyFont="1" applyFill="1" applyBorder="1"/>
    <xf numFmtId="1" fontId="29" fillId="5" borderId="7" xfId="0" applyNumberFormat="1" applyFont="1" applyFill="1" applyBorder="1" applyAlignment="1">
      <alignment horizontal="center"/>
    </xf>
    <xf numFmtId="1" fontId="29" fillId="5" borderId="8" xfId="0" applyNumberFormat="1" applyFont="1" applyFill="1" applyBorder="1" applyAlignment="1">
      <alignment horizontal="center"/>
    </xf>
    <xf numFmtId="1" fontId="29" fillId="5" borderId="20" xfId="0" applyNumberFormat="1" applyFont="1" applyFill="1" applyBorder="1" applyAlignment="1">
      <alignment horizontal="center"/>
    </xf>
    <xf numFmtId="1" fontId="29" fillId="5" borderId="62" xfId="0" applyNumberFormat="1" applyFont="1" applyFill="1" applyBorder="1" applyAlignment="1">
      <alignment horizontal="center"/>
    </xf>
    <xf numFmtId="1" fontId="29" fillId="5" borderId="60" xfId="0" applyNumberFormat="1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>
      <alignment horizontal="center"/>
    </xf>
    <xf numFmtId="4" fontId="27" fillId="0" borderId="0" xfId="0" applyNumberFormat="1" applyFont="1" applyFill="1"/>
    <xf numFmtId="0" fontId="33" fillId="0" borderId="0" xfId="34" applyFont="1" applyAlignment="1">
      <alignment horizontal="centerContinuous"/>
    </xf>
    <xf numFmtId="0" fontId="29" fillId="0" borderId="0" xfId="34" applyFont="1" applyAlignment="1">
      <alignment horizontal="centerContinuous"/>
    </xf>
    <xf numFmtId="0" fontId="28" fillId="0" borderId="0" xfId="0" applyFont="1" applyAlignment="1">
      <alignment horizontal="left"/>
    </xf>
    <xf numFmtId="0" fontId="33" fillId="0" borderId="0" xfId="34" applyFont="1" applyAlignment="1">
      <alignment horizontal="center"/>
    </xf>
    <xf numFmtId="0" fontId="29" fillId="0" borderId="0" xfId="34" applyFont="1"/>
    <xf numFmtId="0" fontId="33" fillId="0" borderId="67" xfId="34" applyFont="1" applyBorder="1" applyAlignment="1">
      <alignment horizontal="center"/>
    </xf>
    <xf numFmtId="0" fontId="31" fillId="0" borderId="68" xfId="34" applyFont="1" applyBorder="1" applyAlignment="1">
      <alignment horizontal="center"/>
    </xf>
    <xf numFmtId="0" fontId="31" fillId="6" borderId="28" xfId="34" applyFont="1" applyFill="1" applyBorder="1" applyAlignment="1">
      <alignment horizontal="center"/>
    </xf>
    <xf numFmtId="0" fontId="33" fillId="0" borderId="50" xfId="34" applyFont="1" applyBorder="1"/>
    <xf numFmtId="0" fontId="31" fillId="0" borderId="62" xfId="34" applyFont="1" applyBorder="1" applyAlignment="1">
      <alignment horizontal="center"/>
    </xf>
    <xf numFmtId="166" fontId="31" fillId="0" borderId="62" xfId="34" applyNumberFormat="1" applyFont="1" applyBorder="1" applyAlignment="1">
      <alignment horizontal="center"/>
    </xf>
    <xf numFmtId="9" fontId="31" fillId="6" borderId="33" xfId="34" applyNumberFormat="1" applyFont="1" applyFill="1" applyBorder="1" applyAlignment="1">
      <alignment horizontal="center"/>
    </xf>
    <xf numFmtId="0" fontId="33" fillId="0" borderId="26" xfId="34" applyFont="1" applyBorder="1"/>
    <xf numFmtId="0" fontId="31" fillId="0" borderId="27" xfId="34" applyFont="1" applyBorder="1" applyAlignment="1">
      <alignment horizontal="center"/>
    </xf>
    <xf numFmtId="0" fontId="31" fillId="0" borderId="0" xfId="34" applyFont="1" applyBorder="1" applyAlignment="1">
      <alignment horizontal="center"/>
    </xf>
    <xf numFmtId="166" fontId="31" fillId="0" borderId="27" xfId="34" applyNumberFormat="1" applyFont="1" applyBorder="1" applyAlignment="1">
      <alignment horizontal="center"/>
    </xf>
    <xf numFmtId="9" fontId="31" fillId="0" borderId="27" xfId="34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31" fillId="0" borderId="13" xfId="34" applyFont="1" applyFill="1" applyBorder="1" applyAlignment="1">
      <alignment horizontal="center"/>
    </xf>
    <xf numFmtId="0" fontId="31" fillId="0" borderId="69" xfId="34" applyFont="1" applyBorder="1" applyAlignment="1">
      <alignment horizontal="center"/>
    </xf>
    <xf numFmtId="4" fontId="31" fillId="6" borderId="69" xfId="34" applyNumberFormat="1" applyFont="1" applyFill="1" applyBorder="1"/>
    <xf numFmtId="4" fontId="31" fillId="6" borderId="16" xfId="34" applyNumberFormat="1" applyFont="1" applyFill="1" applyBorder="1" applyAlignment="1">
      <alignment horizontal="right"/>
    </xf>
    <xf numFmtId="0" fontId="33" fillId="0" borderId="26" xfId="34" applyFont="1" applyFill="1" applyBorder="1"/>
    <xf numFmtId="4" fontId="31" fillId="0" borderId="52" xfId="34" applyNumberFormat="1" applyFont="1" applyFill="1" applyBorder="1"/>
    <xf numFmtId="0" fontId="31" fillId="0" borderId="52" xfId="34" applyFont="1" applyBorder="1" applyAlignment="1">
      <alignment horizontal="center"/>
    </xf>
    <xf numFmtId="0" fontId="31" fillId="6" borderId="13" xfId="34" applyFont="1" applyFill="1" applyBorder="1"/>
    <xf numFmtId="0" fontId="31" fillId="6" borderId="69" xfId="34" applyFont="1" applyFill="1" applyBorder="1" applyAlignment="1">
      <alignment horizontal="center"/>
    </xf>
    <xf numFmtId="4" fontId="31" fillId="6" borderId="16" xfId="34" applyNumberFormat="1" applyFont="1" applyFill="1" applyBorder="1"/>
    <xf numFmtId="0" fontId="28" fillId="0" borderId="0" xfId="20" applyFont="1"/>
    <xf numFmtId="4" fontId="28" fillId="0" borderId="0" xfId="20" applyNumberFormat="1" applyFont="1"/>
    <xf numFmtId="4" fontId="29" fillId="0" borderId="0" xfId="34" applyNumberFormat="1" applyFont="1"/>
    <xf numFmtId="4" fontId="29" fillId="0" borderId="0" xfId="34" applyNumberFormat="1" applyFont="1" applyFill="1"/>
    <xf numFmtId="0" fontId="28" fillId="0" borderId="0" xfId="0" applyFont="1" applyFill="1" applyAlignment="1">
      <alignment horizontal="left"/>
    </xf>
    <xf numFmtId="0" fontId="28" fillId="0" borderId="0" xfId="0" applyFont="1" applyFill="1"/>
    <xf numFmtId="4" fontId="28" fillId="0" borderId="0" xfId="0" applyNumberFormat="1" applyFont="1" applyFill="1" applyBorder="1"/>
    <xf numFmtId="4" fontId="28" fillId="0" borderId="0" xfId="0" applyNumberFormat="1" applyFont="1" applyFill="1"/>
    <xf numFmtId="4" fontId="28" fillId="0" borderId="0" xfId="0" applyNumberFormat="1" applyFont="1"/>
    <xf numFmtId="0" fontId="29" fillId="0" borderId="10" xfId="0" applyFont="1" applyBorder="1" applyAlignment="1">
      <alignment horizontal="left"/>
    </xf>
    <xf numFmtId="0" fontId="29" fillId="0" borderId="1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172" fontId="29" fillId="0" borderId="1" xfId="0" applyNumberFormat="1" applyFont="1" applyBorder="1" applyAlignment="1">
      <alignment horizontal="left"/>
    </xf>
    <xf numFmtId="172" fontId="29" fillId="0" borderId="19" xfId="0" applyNumberFormat="1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17" fontId="29" fillId="20" borderId="26" xfId="0" applyNumberFormat="1" applyFont="1" applyFill="1" applyBorder="1" applyAlignment="1">
      <alignment horizontal="center"/>
    </xf>
    <xf numFmtId="0" fontId="29" fillId="20" borderId="27" xfId="0" applyFont="1" applyFill="1" applyBorder="1" applyAlignment="1">
      <alignment horizontal="center"/>
    </xf>
    <xf numFmtId="0" fontId="29" fillId="20" borderId="28" xfId="0" applyFont="1" applyFill="1" applyBorder="1" applyAlignment="1">
      <alignment horizontal="center"/>
    </xf>
    <xf numFmtId="0" fontId="33" fillId="0" borderId="0" xfId="34" applyFont="1" applyAlignment="1">
      <alignment horizontal="center"/>
    </xf>
  </cellXfs>
  <cellStyles count="64">
    <cellStyle name="Comma 2" xfId="1"/>
    <cellStyle name="Comma 27 2" xfId="2"/>
    <cellStyle name="Comma 27 2 2" xfId="54"/>
    <cellStyle name="Comma 27 2 3" xfId="39"/>
    <cellStyle name="Comma 3" xfId="3"/>
    <cellStyle name="Comma 3 2" xfId="51"/>
    <cellStyle name="Comma 3 3" xfId="36"/>
    <cellStyle name="date 3" xfId="4"/>
    <cellStyle name="Excel Built-in Normal" xfId="5"/>
    <cellStyle name="Normal" xfId="0" builtinId="0"/>
    <cellStyle name="Normal 10" xfId="6"/>
    <cellStyle name="Normal 10 2" xfId="7"/>
    <cellStyle name="Normal 10 3" xfId="61"/>
    <cellStyle name="Normal 10 4" xfId="46"/>
    <cellStyle name="Normal 11" xfId="8"/>
    <cellStyle name="Normal 12" xfId="9"/>
    <cellStyle name="Normal 2" xfId="10"/>
    <cellStyle name="Normal 2 10" xfId="11"/>
    <cellStyle name="Normal 2 10 2" xfId="12"/>
    <cellStyle name="Normal 2 10 3" xfId="56"/>
    <cellStyle name="Normal 2 2" xfId="13"/>
    <cellStyle name="Normal 2 2 2" xfId="14"/>
    <cellStyle name="Normal 2 2 3" xfId="15"/>
    <cellStyle name="Normal 2 2 3 2" xfId="58"/>
    <cellStyle name="Normal 2 2 3 3" xfId="43"/>
    <cellStyle name="Normal 2 3" xfId="16"/>
    <cellStyle name="Normal 2 4" xfId="52"/>
    <cellStyle name="Normal 2 4 2 4" xfId="17"/>
    <cellStyle name="Normal 2 5" xfId="37"/>
    <cellStyle name="Normal 2 8" xfId="18"/>
    <cellStyle name="Normal 21" xfId="19"/>
    <cellStyle name="Normal 28 2" xfId="20"/>
    <cellStyle name="Normal 28 2 2" xfId="50"/>
    <cellStyle name="Normal 28 2 3" xfId="41"/>
    <cellStyle name="Normal 3" xfId="21"/>
    <cellStyle name="Normal 3 2" xfId="22"/>
    <cellStyle name="Normal 3 3" xfId="57"/>
    <cellStyle name="Normal 3 4" xfId="42"/>
    <cellStyle name="Normal 4" xfId="23"/>
    <cellStyle name="Normal 4 2" xfId="24"/>
    <cellStyle name="Normal 4 2 2" xfId="63"/>
    <cellStyle name="Normal 4 2 3" xfId="48"/>
    <cellStyle name="Normal 5" xfId="25"/>
    <cellStyle name="Normal 5 2" xfId="62"/>
    <cellStyle name="Normal 5 3" xfId="47"/>
    <cellStyle name="Normal 6" xfId="26"/>
    <cellStyle name="Normal 6 2" xfId="59"/>
    <cellStyle name="Normal 6 3" xfId="44"/>
    <cellStyle name="Normal 7" xfId="49"/>
    <cellStyle name="Normal 9" xfId="27"/>
    <cellStyle name="Normal 9 2" xfId="28"/>
    <cellStyle name="Normal 9 2 2" xfId="60"/>
    <cellStyle name="Normal 9 2 3" xfId="45"/>
    <cellStyle name="Normal_Channel Split Jan to May 09" xfId="29"/>
    <cellStyle name="Percent" xfId="30" builtinId="5"/>
    <cellStyle name="Percent 2" xfId="31"/>
    <cellStyle name="Percent 2 2" xfId="53"/>
    <cellStyle name="Percent 2 3" xfId="38"/>
    <cellStyle name="Percent 27 2" xfId="32"/>
    <cellStyle name="Percent 27 2 2" xfId="55"/>
    <cellStyle name="Percent 27 2 3" xfId="40"/>
    <cellStyle name="Percent 3 5" xfId="33"/>
    <cellStyle name="Style 1" xfId="34"/>
    <cellStyle name="Стил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41" name="Line 1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42" name="Line 2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43" name="Line 3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44" name="Line 4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45" name="Line 5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47" name="Line 7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248" name="Line 8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>
          <a:spLocks noChangeShapeType="1"/>
        </xdr:cNvSpPr>
      </xdr:nvSpPr>
      <xdr:spPr bwMode="auto">
        <a:xfrm>
          <a:off x="481012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49" name="Line 9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50" name="Line 10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51" name="Line 11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52" name="Line 12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53" name="Line 13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54" name="Line 14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55" name="Line 15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56" name="Line 16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285"/>
  <sheetViews>
    <sheetView topLeftCell="A25" workbookViewId="0">
      <selection activeCell="K4" sqref="K4:K58"/>
    </sheetView>
  </sheetViews>
  <sheetFormatPr defaultColWidth="9.140625" defaultRowHeight="12.75" x14ac:dyDescent="0.2"/>
  <cols>
    <col min="1" max="2" width="9.140625" style="1"/>
    <col min="3" max="3" width="10.140625" style="1" bestFit="1" customWidth="1"/>
    <col min="4" max="5" width="9.140625" style="1"/>
    <col min="6" max="6" width="25.42578125" style="1" customWidth="1"/>
    <col min="7" max="17" width="10.42578125" style="1" customWidth="1"/>
    <col min="18" max="19" width="9.140625" style="1"/>
    <col min="20" max="20" width="16" style="1" customWidth="1"/>
    <col min="21" max="32" width="10.7109375" style="1" customWidth="1"/>
    <col min="33" max="16384" width="9.140625" style="1"/>
  </cols>
  <sheetData>
    <row r="1" spans="2:34" ht="12.75" customHeight="1" x14ac:dyDescent="0.2">
      <c r="B1" s="1" t="s">
        <v>19</v>
      </c>
      <c r="C1" s="1" t="s">
        <v>19</v>
      </c>
    </row>
    <row r="2" spans="2:34" ht="13.5" customHeight="1" thickBot="1" x14ac:dyDescent="0.25">
      <c r="B2" s="5" t="s">
        <v>10</v>
      </c>
      <c r="C2" s="5" t="s">
        <v>10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 ht="13.5" thickBot="1" x14ac:dyDescent="0.25">
      <c r="B3" s="5" t="s">
        <v>11</v>
      </c>
      <c r="C3" s="5" t="s">
        <v>11</v>
      </c>
      <c r="F3" s="51" t="s">
        <v>20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15</v>
      </c>
      <c r="L3" s="52" t="s">
        <v>16</v>
      </c>
      <c r="M3" s="52" t="s">
        <v>18</v>
      </c>
      <c r="N3" s="52" t="s">
        <v>85</v>
      </c>
      <c r="O3" s="52" t="s">
        <v>86</v>
      </c>
      <c r="P3" s="52" t="s">
        <v>87</v>
      </c>
      <c r="Q3" s="52" t="s">
        <v>96</v>
      </c>
      <c r="T3" s="32"/>
      <c r="U3" s="33" t="s">
        <v>9</v>
      </c>
      <c r="V3" s="34" t="s">
        <v>10</v>
      </c>
      <c r="W3" s="34" t="s">
        <v>11</v>
      </c>
      <c r="X3" s="34" t="s">
        <v>12</v>
      </c>
      <c r="Y3" s="34" t="s">
        <v>13</v>
      </c>
      <c r="Z3" s="34" t="s">
        <v>15</v>
      </c>
      <c r="AA3" s="34" t="s">
        <v>16</v>
      </c>
      <c r="AB3" s="34" t="s">
        <v>18</v>
      </c>
      <c r="AC3" s="34" t="s">
        <v>85</v>
      </c>
      <c r="AD3" s="34" t="s">
        <v>86</v>
      </c>
      <c r="AE3" s="34" t="s">
        <v>87</v>
      </c>
      <c r="AF3" s="35" t="s">
        <v>96</v>
      </c>
    </row>
    <row r="4" spans="2:34" ht="14.25" x14ac:dyDescent="0.3">
      <c r="B4" s="5" t="s">
        <v>12</v>
      </c>
      <c r="C4" s="5" t="s">
        <v>12</v>
      </c>
      <c r="F4" s="53" t="s">
        <v>8</v>
      </c>
      <c r="G4" s="54">
        <v>2</v>
      </c>
      <c r="H4" s="54">
        <v>3</v>
      </c>
      <c r="I4" s="54">
        <v>3</v>
      </c>
      <c r="J4" s="54">
        <v>3.5</v>
      </c>
      <c r="K4" s="54">
        <v>4</v>
      </c>
      <c r="L4" s="54">
        <v>2</v>
      </c>
      <c r="M4" s="54">
        <v>2.5</v>
      </c>
      <c r="N4" s="54">
        <v>3</v>
      </c>
      <c r="O4" s="54">
        <v>3.5</v>
      </c>
      <c r="P4" s="54">
        <v>2</v>
      </c>
      <c r="Q4" s="55">
        <v>3.5</v>
      </c>
      <c r="S4" s="18"/>
      <c r="T4" s="29" t="s">
        <v>31</v>
      </c>
      <c r="U4" s="28"/>
      <c r="V4" s="150">
        <v>0.62</v>
      </c>
      <c r="W4" s="150">
        <v>0.63</v>
      </c>
      <c r="X4" s="150">
        <v>0.62</v>
      </c>
      <c r="Y4" s="150">
        <v>0.62</v>
      </c>
      <c r="Z4" s="150">
        <v>0.62</v>
      </c>
      <c r="AA4" s="150">
        <v>0.63</v>
      </c>
      <c r="AB4" s="150">
        <v>0.64</v>
      </c>
      <c r="AC4" s="150">
        <v>0.62</v>
      </c>
      <c r="AD4" s="150">
        <v>0.62</v>
      </c>
      <c r="AE4" s="150">
        <v>0.62</v>
      </c>
      <c r="AF4" s="150">
        <v>0.62</v>
      </c>
      <c r="AG4" s="64"/>
      <c r="AH4" s="8"/>
    </row>
    <row r="5" spans="2:34" ht="14.25" x14ac:dyDescent="0.3">
      <c r="B5" s="5" t="s">
        <v>13</v>
      </c>
      <c r="C5" s="5" t="s">
        <v>13</v>
      </c>
      <c r="F5" s="56" t="s">
        <v>120</v>
      </c>
      <c r="G5" s="57">
        <v>1.5</v>
      </c>
      <c r="H5" s="57">
        <v>2</v>
      </c>
      <c r="I5" s="57">
        <v>2</v>
      </c>
      <c r="J5" s="57">
        <v>2</v>
      </c>
      <c r="K5" s="57">
        <v>2.5</v>
      </c>
      <c r="L5" s="57">
        <v>1.5</v>
      </c>
      <c r="M5" s="57">
        <v>1.5</v>
      </c>
      <c r="N5" s="57">
        <v>2</v>
      </c>
      <c r="O5" s="57">
        <v>2.5</v>
      </c>
      <c r="P5" s="57">
        <v>1.5</v>
      </c>
      <c r="Q5" s="58">
        <v>2</v>
      </c>
      <c r="S5" s="18"/>
      <c r="T5" s="29" t="s">
        <v>32</v>
      </c>
      <c r="U5" s="28"/>
      <c r="V5" s="150">
        <v>0.06</v>
      </c>
      <c r="W5" s="150">
        <v>0.06</v>
      </c>
      <c r="X5" s="150">
        <v>7.0000000000000007E-2</v>
      </c>
      <c r="Y5" s="150">
        <v>0.04</v>
      </c>
      <c r="Z5" s="150">
        <v>0.06</v>
      </c>
      <c r="AA5" s="150">
        <v>0.14000000000000001</v>
      </c>
      <c r="AB5" s="150">
        <v>0.15</v>
      </c>
      <c r="AC5" s="150">
        <v>0.08</v>
      </c>
      <c r="AD5" s="150">
        <v>0.06</v>
      </c>
      <c r="AE5" s="150">
        <v>0.15</v>
      </c>
      <c r="AF5" s="150">
        <v>0.06</v>
      </c>
      <c r="AG5" s="64"/>
      <c r="AH5" s="8"/>
    </row>
    <row r="6" spans="2:34" ht="14.25" x14ac:dyDescent="0.3">
      <c r="B6" s="5" t="s">
        <v>15</v>
      </c>
      <c r="C6" s="5" t="s">
        <v>15</v>
      </c>
      <c r="F6" s="56" t="s">
        <v>121</v>
      </c>
      <c r="G6" s="57">
        <v>1.5</v>
      </c>
      <c r="H6" s="57">
        <v>2</v>
      </c>
      <c r="I6" s="57">
        <v>2</v>
      </c>
      <c r="J6" s="57">
        <v>2.5</v>
      </c>
      <c r="K6" s="57">
        <v>2.5</v>
      </c>
      <c r="L6" s="57">
        <v>1.5</v>
      </c>
      <c r="M6" s="57">
        <v>2</v>
      </c>
      <c r="N6" s="57">
        <v>2</v>
      </c>
      <c r="O6" s="57">
        <v>2.5</v>
      </c>
      <c r="P6" s="57">
        <v>1.5</v>
      </c>
      <c r="Q6" s="58">
        <v>2.5</v>
      </c>
      <c r="S6" s="18"/>
      <c r="T6" s="29" t="s">
        <v>1</v>
      </c>
      <c r="U6" s="28"/>
      <c r="V6" s="150">
        <v>7.0000000000000007E-2</v>
      </c>
      <c r="W6" s="150">
        <v>7.0000000000000007E-2</v>
      </c>
      <c r="X6" s="150">
        <v>7.0000000000000007E-2</v>
      </c>
      <c r="Y6" s="150">
        <v>0.05</v>
      </c>
      <c r="Z6" s="150">
        <v>0.05</v>
      </c>
      <c r="AA6" s="150">
        <v>0.12</v>
      </c>
      <c r="AB6" s="150">
        <v>0.12</v>
      </c>
      <c r="AC6" s="150">
        <v>7.0000000000000007E-2</v>
      </c>
      <c r="AD6" s="150">
        <v>0.05</v>
      </c>
      <c r="AE6" s="150">
        <v>0.13</v>
      </c>
      <c r="AF6" s="150">
        <v>0.05</v>
      </c>
      <c r="AG6" s="64"/>
      <c r="AH6" s="8"/>
    </row>
    <row r="7" spans="2:34" ht="14.25" x14ac:dyDescent="0.3">
      <c r="B7" s="5" t="s">
        <v>16</v>
      </c>
      <c r="C7" s="5" t="s">
        <v>16</v>
      </c>
      <c r="F7" s="56" t="s">
        <v>105</v>
      </c>
      <c r="G7" s="57">
        <v>1.5</v>
      </c>
      <c r="H7" s="57">
        <v>2</v>
      </c>
      <c r="I7" s="57">
        <v>2.5</v>
      </c>
      <c r="J7" s="57">
        <v>2.5</v>
      </c>
      <c r="K7" s="57">
        <v>3</v>
      </c>
      <c r="L7" s="57">
        <v>1.5</v>
      </c>
      <c r="M7" s="57">
        <v>2</v>
      </c>
      <c r="N7" s="57">
        <v>2</v>
      </c>
      <c r="O7" s="57">
        <v>2.5</v>
      </c>
      <c r="P7" s="57">
        <v>1.5</v>
      </c>
      <c r="Q7" s="58">
        <v>2.5</v>
      </c>
      <c r="S7" s="18"/>
      <c r="T7" s="29" t="s">
        <v>127</v>
      </c>
      <c r="U7" s="28"/>
      <c r="V7" s="150">
        <v>0.1</v>
      </c>
      <c r="W7" s="150">
        <v>0.11</v>
      </c>
      <c r="X7" s="150">
        <v>0.11</v>
      </c>
      <c r="Y7" s="150">
        <v>0.14000000000000001</v>
      </c>
      <c r="Z7" s="150">
        <v>0.14000000000000001</v>
      </c>
      <c r="AA7" s="150">
        <v>0</v>
      </c>
      <c r="AB7" s="150">
        <v>0</v>
      </c>
      <c r="AC7" s="150">
        <v>0.1</v>
      </c>
      <c r="AD7" s="150">
        <v>0.14000000000000001</v>
      </c>
      <c r="AE7" s="150">
        <v>0</v>
      </c>
      <c r="AF7" s="150">
        <v>0.14000000000000001</v>
      </c>
      <c r="AG7" s="64"/>
      <c r="AH7" s="8"/>
    </row>
    <row r="8" spans="2:34" ht="14.25" x14ac:dyDescent="0.3">
      <c r="B8" s="5" t="s">
        <v>18</v>
      </c>
      <c r="C8" s="5" t="s">
        <v>18</v>
      </c>
      <c r="F8" s="56" t="s">
        <v>128</v>
      </c>
      <c r="G8" s="57">
        <v>1.5</v>
      </c>
      <c r="H8" s="57">
        <v>2</v>
      </c>
      <c r="I8" s="57">
        <v>2</v>
      </c>
      <c r="J8" s="57">
        <v>2.5</v>
      </c>
      <c r="K8" s="57">
        <v>2.5</v>
      </c>
      <c r="L8" s="57">
        <v>1.5</v>
      </c>
      <c r="M8" s="57">
        <v>2</v>
      </c>
      <c r="N8" s="57">
        <v>2</v>
      </c>
      <c r="O8" s="57">
        <v>2.5</v>
      </c>
      <c r="P8" s="57">
        <v>1.5</v>
      </c>
      <c r="Q8" s="58">
        <v>2.5</v>
      </c>
      <c r="S8" s="18"/>
      <c r="T8" s="29" t="s">
        <v>47</v>
      </c>
      <c r="U8" s="28"/>
      <c r="V8" s="150">
        <v>0.01</v>
      </c>
      <c r="W8" s="150">
        <v>0.01</v>
      </c>
      <c r="X8" s="150">
        <v>0.01</v>
      </c>
      <c r="Y8" s="150">
        <v>0</v>
      </c>
      <c r="Z8" s="150">
        <v>0</v>
      </c>
      <c r="AA8" s="150">
        <v>0.01</v>
      </c>
      <c r="AB8" s="150">
        <v>0.01</v>
      </c>
      <c r="AC8" s="150">
        <v>0.01</v>
      </c>
      <c r="AD8" s="150">
        <v>0</v>
      </c>
      <c r="AE8" s="150">
        <v>0.01</v>
      </c>
      <c r="AF8" s="150">
        <v>0</v>
      </c>
      <c r="AG8" s="64"/>
      <c r="AH8" s="8"/>
    </row>
    <row r="9" spans="2:34" ht="14.25" x14ac:dyDescent="0.3">
      <c r="B9" s="5" t="s">
        <v>85</v>
      </c>
      <c r="C9" s="5" t="s">
        <v>85</v>
      </c>
      <c r="F9" s="56" t="s">
        <v>115</v>
      </c>
      <c r="G9" s="57">
        <v>2</v>
      </c>
      <c r="H9" s="57">
        <v>2.5</v>
      </c>
      <c r="I9" s="57">
        <v>3</v>
      </c>
      <c r="J9" s="57">
        <v>3</v>
      </c>
      <c r="K9" s="57">
        <v>3.5</v>
      </c>
      <c r="L9" s="57">
        <v>2</v>
      </c>
      <c r="M9" s="57">
        <v>2.5</v>
      </c>
      <c r="N9" s="57">
        <v>2.5</v>
      </c>
      <c r="O9" s="57">
        <v>3</v>
      </c>
      <c r="P9" s="57">
        <v>2</v>
      </c>
      <c r="Q9" s="58">
        <v>3</v>
      </c>
      <c r="S9" s="18"/>
      <c r="T9" s="29" t="s">
        <v>88</v>
      </c>
      <c r="U9" s="28"/>
      <c r="V9" s="150">
        <v>0.01</v>
      </c>
      <c r="W9" s="150">
        <v>0.01</v>
      </c>
      <c r="X9" s="150">
        <v>0.01</v>
      </c>
      <c r="Y9" s="150">
        <v>0.01</v>
      </c>
      <c r="Z9" s="150">
        <v>1.4999999999999999E-2</v>
      </c>
      <c r="AA9" s="150">
        <v>0.01</v>
      </c>
      <c r="AB9" s="150">
        <v>0.01</v>
      </c>
      <c r="AC9" s="150">
        <v>0.01</v>
      </c>
      <c r="AD9" s="150">
        <v>1.4999999999999999E-2</v>
      </c>
      <c r="AE9" s="150">
        <v>0.01</v>
      </c>
      <c r="AF9" s="150">
        <v>1.4999999999999999E-2</v>
      </c>
      <c r="AG9" s="64"/>
      <c r="AH9" s="8"/>
    </row>
    <row r="10" spans="2:34" ht="14.25" x14ac:dyDescent="0.3">
      <c r="B10" s="5" t="s">
        <v>86</v>
      </c>
      <c r="C10" s="5" t="s">
        <v>86</v>
      </c>
      <c r="F10" s="56" t="s">
        <v>191</v>
      </c>
      <c r="G10" s="57">
        <v>1.5</v>
      </c>
      <c r="H10" s="57">
        <v>2</v>
      </c>
      <c r="I10" s="57">
        <v>2.5</v>
      </c>
      <c r="J10" s="57">
        <v>2.5</v>
      </c>
      <c r="K10" s="57">
        <v>3</v>
      </c>
      <c r="L10" s="57">
        <v>1.5</v>
      </c>
      <c r="M10" s="57">
        <v>2</v>
      </c>
      <c r="N10" s="57">
        <v>2</v>
      </c>
      <c r="O10" s="57">
        <v>2.5</v>
      </c>
      <c r="P10" s="57">
        <v>1.5</v>
      </c>
      <c r="Q10" s="58">
        <v>2.5</v>
      </c>
      <c r="S10" s="18"/>
      <c r="T10" s="29" t="s">
        <v>90</v>
      </c>
      <c r="U10" s="28"/>
      <c r="V10" s="150">
        <v>0.01</v>
      </c>
      <c r="W10" s="150">
        <v>0.01</v>
      </c>
      <c r="X10" s="150">
        <v>0.01</v>
      </c>
      <c r="Y10" s="150">
        <v>0.01</v>
      </c>
      <c r="Z10" s="150">
        <v>0.01</v>
      </c>
      <c r="AA10" s="150">
        <v>0.01</v>
      </c>
      <c r="AB10" s="150">
        <v>0.01</v>
      </c>
      <c r="AC10" s="150">
        <v>0.01</v>
      </c>
      <c r="AD10" s="150">
        <v>0.01</v>
      </c>
      <c r="AE10" s="150">
        <v>0.01</v>
      </c>
      <c r="AF10" s="150">
        <v>0.01</v>
      </c>
      <c r="AG10" s="64"/>
      <c r="AH10" s="8"/>
    </row>
    <row r="11" spans="2:34" ht="14.25" x14ac:dyDescent="0.3">
      <c r="B11" s="5" t="s">
        <v>87</v>
      </c>
      <c r="C11" s="5" t="s">
        <v>87</v>
      </c>
      <c r="F11" s="56" t="s">
        <v>107</v>
      </c>
      <c r="G11" s="57">
        <v>1.5</v>
      </c>
      <c r="H11" s="57">
        <v>2</v>
      </c>
      <c r="I11" s="57">
        <v>2.5</v>
      </c>
      <c r="J11" s="57">
        <v>2.5</v>
      </c>
      <c r="K11" s="57">
        <v>3</v>
      </c>
      <c r="L11" s="57">
        <v>1.5</v>
      </c>
      <c r="M11" s="57">
        <v>2</v>
      </c>
      <c r="N11" s="57">
        <v>2</v>
      </c>
      <c r="O11" s="57">
        <v>2.5</v>
      </c>
      <c r="P11" s="57">
        <v>1.5</v>
      </c>
      <c r="Q11" s="58">
        <v>2.5</v>
      </c>
      <c r="S11" s="18"/>
      <c r="T11" s="29" t="s">
        <v>93</v>
      </c>
      <c r="U11" s="28"/>
      <c r="V11" s="150">
        <v>5.0000000000000001E-3</v>
      </c>
      <c r="W11" s="150">
        <v>5.0000000000000001E-3</v>
      </c>
      <c r="X11" s="150">
        <v>5.0000000000000001E-3</v>
      </c>
      <c r="Y11" s="150">
        <v>0.01</v>
      </c>
      <c r="Z11" s="150">
        <v>0.01</v>
      </c>
      <c r="AA11" s="150">
        <v>5.0000000000000001E-3</v>
      </c>
      <c r="AB11" s="150">
        <v>5.0000000000000001E-3</v>
      </c>
      <c r="AC11" s="150">
        <v>5.0000000000000001E-3</v>
      </c>
      <c r="AD11" s="150">
        <v>0.01</v>
      </c>
      <c r="AE11" s="150">
        <v>5.0000000000000001E-3</v>
      </c>
      <c r="AF11" s="150">
        <v>0.01</v>
      </c>
      <c r="AG11" s="64"/>
      <c r="AH11" s="8"/>
    </row>
    <row r="12" spans="2:34" ht="14.25" x14ac:dyDescent="0.3">
      <c r="B12" s="5" t="s">
        <v>96</v>
      </c>
      <c r="F12" s="56" t="s">
        <v>106</v>
      </c>
      <c r="G12" s="57">
        <v>2</v>
      </c>
      <c r="H12" s="57">
        <v>2.5</v>
      </c>
      <c r="I12" s="57">
        <v>3</v>
      </c>
      <c r="J12" s="57">
        <v>3</v>
      </c>
      <c r="K12" s="57">
        <v>3.5</v>
      </c>
      <c r="L12" s="57">
        <v>2</v>
      </c>
      <c r="M12" s="57">
        <v>2.5</v>
      </c>
      <c r="N12" s="57">
        <v>2.5</v>
      </c>
      <c r="O12" s="57">
        <v>3.5</v>
      </c>
      <c r="P12" s="57">
        <v>2</v>
      </c>
      <c r="Q12" s="58">
        <v>3</v>
      </c>
      <c r="S12" s="18"/>
      <c r="T12" s="29" t="s">
        <v>89</v>
      </c>
      <c r="U12" s="28"/>
      <c r="V12" s="150">
        <v>0.01</v>
      </c>
      <c r="W12" s="150">
        <v>0.01</v>
      </c>
      <c r="X12" s="150">
        <v>0.01</v>
      </c>
      <c r="Y12" s="150">
        <v>0.01</v>
      </c>
      <c r="Z12" s="150">
        <v>0.01</v>
      </c>
      <c r="AA12" s="150">
        <v>0.01</v>
      </c>
      <c r="AB12" s="150">
        <v>0.01</v>
      </c>
      <c r="AC12" s="150">
        <v>1.4999999999999999E-2</v>
      </c>
      <c r="AD12" s="150">
        <v>0.01</v>
      </c>
      <c r="AE12" s="150">
        <v>0.01</v>
      </c>
      <c r="AF12" s="150">
        <v>0.01</v>
      </c>
      <c r="AG12" s="64"/>
      <c r="AH12" s="8"/>
    </row>
    <row r="13" spans="2:34" ht="14.25" x14ac:dyDescent="0.3">
      <c r="F13" s="56" t="s">
        <v>125</v>
      </c>
      <c r="G13" s="57">
        <v>4</v>
      </c>
      <c r="H13" s="57">
        <v>5</v>
      </c>
      <c r="I13" s="57">
        <v>5.5</v>
      </c>
      <c r="J13" s="57">
        <v>6</v>
      </c>
      <c r="K13" s="57">
        <v>7</v>
      </c>
      <c r="L13" s="57">
        <v>4</v>
      </c>
      <c r="M13" s="57">
        <v>4.5</v>
      </c>
      <c r="N13" s="57">
        <v>5</v>
      </c>
      <c r="O13" s="57">
        <v>6.5</v>
      </c>
      <c r="P13" s="57">
        <v>4</v>
      </c>
      <c r="Q13" s="58">
        <v>6</v>
      </c>
      <c r="S13" s="18"/>
      <c r="T13" s="29" t="s">
        <v>94</v>
      </c>
      <c r="U13" s="11"/>
      <c r="V13" s="150">
        <v>5.0000000000000001E-3</v>
      </c>
      <c r="W13" s="150">
        <v>5.0000000000000001E-3</v>
      </c>
      <c r="X13" s="150">
        <v>5.0000000000000001E-3</v>
      </c>
      <c r="Y13" s="150">
        <v>0.01</v>
      </c>
      <c r="Z13" s="150">
        <v>0.01</v>
      </c>
      <c r="AA13" s="150">
        <v>0</v>
      </c>
      <c r="AB13" s="150">
        <v>0</v>
      </c>
      <c r="AC13" s="150">
        <v>5.0000000000000001E-3</v>
      </c>
      <c r="AD13" s="150">
        <v>0.01</v>
      </c>
      <c r="AE13" s="150">
        <v>0.01</v>
      </c>
      <c r="AF13" s="150">
        <v>0.01</v>
      </c>
      <c r="AG13" s="64"/>
      <c r="AH13" s="8"/>
    </row>
    <row r="14" spans="2:34" ht="14.25" x14ac:dyDescent="0.3">
      <c r="F14" s="56" t="s">
        <v>74</v>
      </c>
      <c r="G14" s="57">
        <v>6.5</v>
      </c>
      <c r="H14" s="57">
        <v>8</v>
      </c>
      <c r="I14" s="57">
        <v>9</v>
      </c>
      <c r="J14" s="57">
        <v>10</v>
      </c>
      <c r="K14" s="57">
        <v>11</v>
      </c>
      <c r="L14" s="57">
        <v>6.5</v>
      </c>
      <c r="M14" s="57">
        <v>7.5</v>
      </c>
      <c r="N14" s="57">
        <v>8</v>
      </c>
      <c r="O14" s="57">
        <v>10</v>
      </c>
      <c r="P14" s="57">
        <v>6.5</v>
      </c>
      <c r="Q14" s="58">
        <v>10</v>
      </c>
      <c r="S14" s="18"/>
      <c r="T14" s="29" t="s">
        <v>100</v>
      </c>
      <c r="U14" s="11"/>
      <c r="V14" s="150">
        <v>5.0000000000000001E-3</v>
      </c>
      <c r="W14" s="150">
        <v>0.01</v>
      </c>
      <c r="X14" s="150">
        <v>0.01</v>
      </c>
      <c r="Y14" s="150">
        <v>5.0000000000000001E-3</v>
      </c>
      <c r="Z14" s="150">
        <v>5.0000000000000001E-3</v>
      </c>
      <c r="AA14" s="150">
        <v>0.01</v>
      </c>
      <c r="AB14" s="150">
        <v>0.01</v>
      </c>
      <c r="AC14" s="150">
        <v>5.0000000000000001E-3</v>
      </c>
      <c r="AD14" s="150">
        <v>5.0000000000000001E-3</v>
      </c>
      <c r="AE14" s="150">
        <v>0.01</v>
      </c>
      <c r="AF14" s="150">
        <v>5.0000000000000001E-3</v>
      </c>
      <c r="AG14" s="64"/>
      <c r="AH14" s="8"/>
    </row>
    <row r="15" spans="2:34" ht="14.25" x14ac:dyDescent="0.3"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  <c r="S15" s="18"/>
      <c r="T15" s="29" t="s">
        <v>56</v>
      </c>
      <c r="U15" s="11"/>
      <c r="V15" s="150">
        <v>0.01</v>
      </c>
      <c r="W15" s="150">
        <v>0.01</v>
      </c>
      <c r="X15" s="150">
        <v>0.01</v>
      </c>
      <c r="Y15" s="150">
        <v>0.02</v>
      </c>
      <c r="Z15" s="150">
        <v>1.4999999999999999E-2</v>
      </c>
      <c r="AA15" s="150">
        <v>0</v>
      </c>
      <c r="AB15" s="150">
        <v>0</v>
      </c>
      <c r="AC15" s="150">
        <v>0.01</v>
      </c>
      <c r="AD15" s="150">
        <v>1.4999999999999999E-2</v>
      </c>
      <c r="AE15" s="150">
        <v>0</v>
      </c>
      <c r="AF15" s="150">
        <v>1.4999999999999999E-2</v>
      </c>
      <c r="AG15" s="64"/>
      <c r="AH15" s="8"/>
    </row>
    <row r="16" spans="2:34" ht="14.25" x14ac:dyDescent="0.3">
      <c r="F16" s="56" t="s">
        <v>190</v>
      </c>
      <c r="G16" s="57">
        <v>9</v>
      </c>
      <c r="H16" s="57">
        <v>11</v>
      </c>
      <c r="I16" s="57">
        <v>12.5</v>
      </c>
      <c r="J16" s="57">
        <v>13.5</v>
      </c>
      <c r="K16" s="57">
        <v>15</v>
      </c>
      <c r="L16" s="57">
        <v>9</v>
      </c>
      <c r="M16" s="57">
        <v>10.5</v>
      </c>
      <c r="N16" s="57">
        <v>11</v>
      </c>
      <c r="O16" s="57">
        <v>14</v>
      </c>
      <c r="P16" s="57">
        <v>9</v>
      </c>
      <c r="Q16" s="58">
        <v>13.5</v>
      </c>
      <c r="S16" s="18"/>
      <c r="T16" s="29" t="s">
        <v>54</v>
      </c>
      <c r="U16" s="11"/>
      <c r="V16" s="150">
        <v>2.5000000000000001E-2</v>
      </c>
      <c r="W16" s="150">
        <v>0.02</v>
      </c>
      <c r="X16" s="150">
        <v>0.02</v>
      </c>
      <c r="Y16" s="150">
        <v>0.01</v>
      </c>
      <c r="Z16" s="150">
        <v>0.01</v>
      </c>
      <c r="AA16" s="150">
        <v>0.03</v>
      </c>
      <c r="AB16" s="150">
        <v>0.03</v>
      </c>
      <c r="AC16" s="150">
        <v>0.02</v>
      </c>
      <c r="AD16" s="150">
        <v>0.01</v>
      </c>
      <c r="AE16" s="150">
        <v>0.03</v>
      </c>
      <c r="AF16" s="150">
        <v>0.01</v>
      </c>
      <c r="AG16" s="64"/>
      <c r="AH16" s="8"/>
    </row>
    <row r="17" spans="6:34" ht="14.25" x14ac:dyDescent="0.3"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S17" s="18"/>
      <c r="T17" s="29" t="s">
        <v>76</v>
      </c>
      <c r="U17" s="11"/>
      <c r="V17" s="150">
        <v>3.5000000000000003E-2</v>
      </c>
      <c r="W17" s="150">
        <v>3.5000000000000003E-2</v>
      </c>
      <c r="X17" s="150">
        <v>3.5000000000000003E-2</v>
      </c>
      <c r="Y17" s="150">
        <v>0.04</v>
      </c>
      <c r="Z17" s="150">
        <v>0.04</v>
      </c>
      <c r="AA17" s="150">
        <v>0</v>
      </c>
      <c r="AB17" s="150">
        <v>0</v>
      </c>
      <c r="AC17" s="150">
        <v>3.5000000000000003E-2</v>
      </c>
      <c r="AD17" s="150">
        <v>0.04</v>
      </c>
      <c r="AE17" s="150">
        <v>0</v>
      </c>
      <c r="AF17" s="150">
        <v>0.04</v>
      </c>
      <c r="AG17" s="64"/>
      <c r="AH17" s="8"/>
    </row>
    <row r="18" spans="6:34" ht="14.25" x14ac:dyDescent="0.3">
      <c r="F18" s="56" t="s">
        <v>171</v>
      </c>
      <c r="G18" s="57">
        <v>7</v>
      </c>
      <c r="H18" s="57">
        <v>9</v>
      </c>
      <c r="I18" s="57">
        <v>10.5</v>
      </c>
      <c r="J18" s="57">
        <v>11</v>
      </c>
      <c r="K18" s="57">
        <v>12.5</v>
      </c>
      <c r="L18" s="57">
        <v>7</v>
      </c>
      <c r="M18" s="57">
        <v>8.5</v>
      </c>
      <c r="N18" s="57">
        <v>9</v>
      </c>
      <c r="O18" s="57">
        <v>11.5</v>
      </c>
      <c r="P18" s="57">
        <v>7</v>
      </c>
      <c r="Q18" s="58">
        <v>11</v>
      </c>
      <c r="T18" s="29" t="s">
        <v>119</v>
      </c>
      <c r="U18" s="11"/>
      <c r="V18" s="150">
        <v>5.0000000000000001E-3</v>
      </c>
      <c r="W18" s="150">
        <v>5.0000000000000001E-3</v>
      </c>
      <c r="X18" s="150">
        <v>5.0000000000000001E-3</v>
      </c>
      <c r="Y18" s="150">
        <v>5.0000000000000001E-3</v>
      </c>
      <c r="Z18" s="150">
        <v>5.0000000000000001E-3</v>
      </c>
      <c r="AA18" s="150">
        <v>5.0000000000000001E-3</v>
      </c>
      <c r="AB18" s="150">
        <v>5.0000000000000001E-3</v>
      </c>
      <c r="AC18" s="150">
        <v>5.0000000000000001E-3</v>
      </c>
      <c r="AD18" s="150">
        <v>5.0000000000000001E-3</v>
      </c>
      <c r="AE18" s="150">
        <v>5.0000000000000001E-3</v>
      </c>
      <c r="AF18" s="150">
        <v>5.0000000000000001E-3</v>
      </c>
      <c r="AG18" s="64"/>
      <c r="AH18" s="8"/>
    </row>
    <row r="19" spans="6:34" ht="15" thickBot="1" x14ac:dyDescent="0.35">
      <c r="F19" s="56" t="s">
        <v>192</v>
      </c>
      <c r="G19" s="57">
        <v>7</v>
      </c>
      <c r="H19" s="57">
        <v>8.5</v>
      </c>
      <c r="I19" s="57">
        <v>10</v>
      </c>
      <c r="J19" s="57">
        <v>10.5</v>
      </c>
      <c r="K19" s="57">
        <v>11.5</v>
      </c>
      <c r="L19" s="57">
        <v>7</v>
      </c>
      <c r="M19" s="57">
        <v>8</v>
      </c>
      <c r="N19" s="57">
        <v>8.5</v>
      </c>
      <c r="O19" s="57">
        <v>11</v>
      </c>
      <c r="P19" s="57">
        <v>7</v>
      </c>
      <c r="Q19" s="58">
        <v>10.5</v>
      </c>
      <c r="T19" s="30" t="s">
        <v>141</v>
      </c>
      <c r="U19" s="31"/>
      <c r="V19" s="151">
        <v>0.02</v>
      </c>
      <c r="W19" s="151">
        <v>0</v>
      </c>
      <c r="X19" s="151">
        <v>0</v>
      </c>
      <c r="Y19" s="151">
        <v>0.02</v>
      </c>
      <c r="Z19" s="151">
        <v>0</v>
      </c>
      <c r="AA19" s="151">
        <v>0.02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H19" s="8"/>
    </row>
    <row r="20" spans="6:34" ht="13.5" thickBot="1" x14ac:dyDescent="0.25"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T20" s="37" t="s">
        <v>34</v>
      </c>
      <c r="U20" s="40" t="s">
        <v>3</v>
      </c>
      <c r="V20" s="47" t="s">
        <v>81</v>
      </c>
      <c r="W20" s="38"/>
      <c r="X20" s="39"/>
      <c r="Y20" s="7"/>
      <c r="Z20" s="7"/>
      <c r="AA20" s="18"/>
      <c r="AB20" s="20"/>
      <c r="AC20" s="7"/>
      <c r="AD20" s="7"/>
      <c r="AE20" s="7"/>
    </row>
    <row r="21" spans="6:34" ht="13.5" thickBot="1" x14ac:dyDescent="0.25">
      <c r="F21" s="56" t="s">
        <v>193</v>
      </c>
      <c r="G21" s="57">
        <v>7</v>
      </c>
      <c r="H21" s="57">
        <v>8.5</v>
      </c>
      <c r="I21" s="57">
        <v>10</v>
      </c>
      <c r="J21" s="57">
        <v>10.5</v>
      </c>
      <c r="K21" s="57">
        <v>11.5</v>
      </c>
      <c r="L21" s="57">
        <v>7</v>
      </c>
      <c r="M21" s="57">
        <v>8</v>
      </c>
      <c r="N21" s="57">
        <v>8.5</v>
      </c>
      <c r="O21" s="57">
        <v>11</v>
      </c>
      <c r="P21" s="57">
        <v>7</v>
      </c>
      <c r="Q21" s="58">
        <v>10.5</v>
      </c>
      <c r="T21" s="41" t="s">
        <v>10</v>
      </c>
      <c r="U21" s="42">
        <v>385</v>
      </c>
      <c r="V21" s="48">
        <v>520</v>
      </c>
      <c r="W21" s="36" t="s">
        <v>10</v>
      </c>
      <c r="X21" s="19">
        <f>U21*1.1</f>
        <v>423.50000000000006</v>
      </c>
      <c r="Y21" s="1">
        <f>X21*1.05</f>
        <v>444.67500000000007</v>
      </c>
      <c r="AA21" s="21"/>
      <c r="AB21" s="18"/>
    </row>
    <row r="22" spans="6:34" ht="13.5" thickBot="1" x14ac:dyDescent="0.25">
      <c r="F22" s="59" t="s">
        <v>174</v>
      </c>
      <c r="G22" s="57">
        <v>7</v>
      </c>
      <c r="H22" s="57">
        <v>9</v>
      </c>
      <c r="I22" s="57">
        <v>10.5</v>
      </c>
      <c r="J22" s="57">
        <v>11</v>
      </c>
      <c r="K22" s="57">
        <v>12.5</v>
      </c>
      <c r="L22" s="57">
        <v>7</v>
      </c>
      <c r="M22" s="57">
        <v>8.5</v>
      </c>
      <c r="N22" s="57">
        <v>9</v>
      </c>
      <c r="O22" s="57">
        <v>11.5</v>
      </c>
      <c r="P22" s="57">
        <v>7</v>
      </c>
      <c r="Q22" s="58">
        <v>11</v>
      </c>
      <c r="T22" s="43" t="s">
        <v>11</v>
      </c>
      <c r="U22" s="44">
        <v>340</v>
      </c>
      <c r="V22" s="49">
        <v>445</v>
      </c>
      <c r="W22" s="27" t="s">
        <v>11</v>
      </c>
      <c r="X22" s="16">
        <f t="shared" ref="X22:X27" si="0">U22*1.1</f>
        <v>374.00000000000006</v>
      </c>
      <c r="Y22" s="1">
        <f t="shared" ref="Y22:Y30" si="1">X22*1.05</f>
        <v>392.7000000000001</v>
      </c>
      <c r="AA22" s="21"/>
      <c r="AB22" s="18"/>
    </row>
    <row r="23" spans="6:34" ht="13.5" thickBot="1" x14ac:dyDescent="0.25">
      <c r="F23" s="141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42"/>
      <c r="T23" s="43" t="s">
        <v>12</v>
      </c>
      <c r="U23" s="44">
        <v>300</v>
      </c>
      <c r="V23" s="49">
        <v>380</v>
      </c>
      <c r="W23" s="27" t="s">
        <v>12</v>
      </c>
      <c r="X23" s="16">
        <f t="shared" si="0"/>
        <v>330</v>
      </c>
      <c r="Y23" s="1">
        <f t="shared" si="1"/>
        <v>346.5</v>
      </c>
      <c r="AA23" s="21"/>
      <c r="AB23" s="18"/>
    </row>
    <row r="24" spans="6:34" ht="13.5" thickBot="1" x14ac:dyDescent="0.25">
      <c r="F24" s="141" t="s">
        <v>196</v>
      </c>
      <c r="G24" s="137">
        <v>7</v>
      </c>
      <c r="H24" s="137">
        <v>9</v>
      </c>
      <c r="I24" s="137">
        <v>10.5</v>
      </c>
      <c r="J24" s="137">
        <v>11</v>
      </c>
      <c r="K24" s="137">
        <v>12.5</v>
      </c>
      <c r="L24" s="137">
        <v>7</v>
      </c>
      <c r="M24" s="137">
        <v>8.5</v>
      </c>
      <c r="N24" s="137">
        <v>9</v>
      </c>
      <c r="O24" s="137">
        <v>11.5</v>
      </c>
      <c r="P24" s="137">
        <v>7</v>
      </c>
      <c r="Q24" s="142">
        <v>11</v>
      </c>
      <c r="T24" s="43" t="s">
        <v>16</v>
      </c>
      <c r="U24" s="44">
        <v>365</v>
      </c>
      <c r="V24" s="49">
        <v>490</v>
      </c>
      <c r="W24" s="27" t="s">
        <v>16</v>
      </c>
      <c r="X24" s="16">
        <f t="shared" si="0"/>
        <v>401.50000000000006</v>
      </c>
      <c r="Y24" s="1">
        <f t="shared" si="1"/>
        <v>421.5750000000001</v>
      </c>
      <c r="AA24" s="21"/>
      <c r="AB24" s="18"/>
    </row>
    <row r="25" spans="6:34" ht="13.5" thickBot="1" x14ac:dyDescent="0.25">
      <c r="F25" s="56" t="s">
        <v>172</v>
      </c>
      <c r="G25" s="57">
        <v>4.5</v>
      </c>
      <c r="H25" s="57">
        <v>5.5</v>
      </c>
      <c r="I25" s="57">
        <v>6.5</v>
      </c>
      <c r="J25" s="57">
        <v>6.5</v>
      </c>
      <c r="K25" s="57">
        <v>7.5</v>
      </c>
      <c r="L25" s="57">
        <v>4.5</v>
      </c>
      <c r="M25" s="57">
        <v>5</v>
      </c>
      <c r="N25" s="57">
        <v>5.5</v>
      </c>
      <c r="O25" s="57">
        <v>7</v>
      </c>
      <c r="P25" s="57">
        <v>4.5</v>
      </c>
      <c r="Q25" s="58">
        <v>6.5</v>
      </c>
      <c r="T25" s="43" t="s">
        <v>18</v>
      </c>
      <c r="U25" s="44">
        <v>325</v>
      </c>
      <c r="V25" s="49">
        <v>440</v>
      </c>
      <c r="W25" s="27" t="s">
        <v>18</v>
      </c>
      <c r="X25" s="16">
        <f t="shared" si="0"/>
        <v>357.50000000000006</v>
      </c>
      <c r="Y25" s="1">
        <f t="shared" si="1"/>
        <v>375.37500000000006</v>
      </c>
      <c r="AA25" s="21"/>
      <c r="AB25" s="18"/>
    </row>
    <row r="26" spans="6:34" ht="13.5" thickBot="1" x14ac:dyDescent="0.25">
      <c r="F26" s="59" t="s">
        <v>194</v>
      </c>
      <c r="G26" s="57">
        <v>4.5</v>
      </c>
      <c r="H26" s="57">
        <v>5.5</v>
      </c>
      <c r="I26" s="57">
        <v>6.5</v>
      </c>
      <c r="J26" s="57">
        <v>6.5</v>
      </c>
      <c r="K26" s="57">
        <v>7.5</v>
      </c>
      <c r="L26" s="57">
        <v>4.5</v>
      </c>
      <c r="M26" s="57">
        <v>5</v>
      </c>
      <c r="N26" s="57">
        <v>5.5</v>
      </c>
      <c r="O26" s="57">
        <v>7</v>
      </c>
      <c r="P26" s="57">
        <v>4.5</v>
      </c>
      <c r="Q26" s="58">
        <v>6.5</v>
      </c>
      <c r="T26" s="43" t="s">
        <v>13</v>
      </c>
      <c r="U26" s="44">
        <v>310</v>
      </c>
      <c r="V26" s="49">
        <v>400</v>
      </c>
      <c r="W26" s="27" t="s">
        <v>13</v>
      </c>
      <c r="X26" s="16">
        <f t="shared" si="0"/>
        <v>341</v>
      </c>
      <c r="Y26" s="1">
        <f t="shared" si="1"/>
        <v>358.05</v>
      </c>
      <c r="AA26" s="21"/>
      <c r="AB26" s="18"/>
    </row>
    <row r="27" spans="6:34" ht="13.5" thickBot="1" x14ac:dyDescent="0.25">
      <c r="F27" s="14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T27" s="43" t="s">
        <v>15</v>
      </c>
      <c r="U27" s="44">
        <v>260</v>
      </c>
      <c r="V27" s="50">
        <v>340</v>
      </c>
      <c r="W27" s="27" t="s">
        <v>15</v>
      </c>
      <c r="X27" s="16">
        <f t="shared" si="0"/>
        <v>286</v>
      </c>
      <c r="Y27" s="1">
        <f t="shared" si="1"/>
        <v>300.3</v>
      </c>
      <c r="AA27" s="21"/>
      <c r="AB27" s="18"/>
    </row>
    <row r="28" spans="6:34" ht="13.5" thickBot="1" x14ac:dyDescent="0.25"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T28" s="43" t="s">
        <v>85</v>
      </c>
      <c r="U28" s="44">
        <v>330</v>
      </c>
      <c r="W28" s="17"/>
      <c r="X28" s="16">
        <f>U28*1.1</f>
        <v>363.00000000000006</v>
      </c>
      <c r="Y28" s="1">
        <f t="shared" si="1"/>
        <v>381.15000000000009</v>
      </c>
      <c r="AA28" s="21"/>
      <c r="AB28" s="18"/>
    </row>
    <row r="29" spans="6:34" ht="13.5" thickBot="1" x14ac:dyDescent="0.25">
      <c r="F29" s="155" t="s">
        <v>219</v>
      </c>
      <c r="G29" s="156">
        <v>0.5</v>
      </c>
      <c r="H29" s="156">
        <v>0.5</v>
      </c>
      <c r="I29" s="156">
        <v>0.5</v>
      </c>
      <c r="J29" s="156">
        <v>0.5</v>
      </c>
      <c r="K29" s="156">
        <v>0.5</v>
      </c>
      <c r="L29" s="156">
        <v>0.5</v>
      </c>
      <c r="M29" s="156">
        <v>0.5</v>
      </c>
      <c r="N29" s="156">
        <v>0.5</v>
      </c>
      <c r="O29" s="156">
        <v>0.5</v>
      </c>
      <c r="P29" s="156">
        <v>0.5</v>
      </c>
      <c r="Q29" s="157">
        <v>0.5</v>
      </c>
      <c r="T29" s="43" t="s">
        <v>86</v>
      </c>
      <c r="U29" s="44">
        <v>295</v>
      </c>
      <c r="X29" s="1">
        <f>U29*1.1</f>
        <v>324.5</v>
      </c>
      <c r="Y29" s="1">
        <f t="shared" si="1"/>
        <v>340.72500000000002</v>
      </c>
      <c r="AA29" s="21"/>
      <c r="AB29" s="18"/>
    </row>
    <row r="30" spans="6:34" ht="13.5" thickBot="1" x14ac:dyDescent="0.25">
      <c r="F30" s="56" t="s">
        <v>129</v>
      </c>
      <c r="G30" s="57">
        <v>3</v>
      </c>
      <c r="H30" s="57">
        <v>3.5</v>
      </c>
      <c r="I30" s="57">
        <v>4</v>
      </c>
      <c r="J30" s="57">
        <v>4.5</v>
      </c>
      <c r="K30" s="57">
        <v>5</v>
      </c>
      <c r="L30" s="57">
        <v>3</v>
      </c>
      <c r="M30" s="57">
        <v>3.5</v>
      </c>
      <c r="N30" s="57">
        <v>3.5</v>
      </c>
      <c r="O30" s="57">
        <v>4.5</v>
      </c>
      <c r="P30" s="57">
        <v>3</v>
      </c>
      <c r="Q30" s="58">
        <v>4.5</v>
      </c>
      <c r="T30" s="45" t="s">
        <v>87</v>
      </c>
      <c r="U30" s="46">
        <v>355</v>
      </c>
      <c r="X30" s="1">
        <f>U30*1.1</f>
        <v>390.50000000000006</v>
      </c>
      <c r="Y30" s="1">
        <f t="shared" si="1"/>
        <v>410.02500000000009</v>
      </c>
      <c r="AA30" s="21"/>
      <c r="AB30" s="18"/>
    </row>
    <row r="31" spans="6:34" x14ac:dyDescent="0.2">
      <c r="F31" s="56" t="s">
        <v>122</v>
      </c>
      <c r="G31" s="57">
        <v>1.5</v>
      </c>
      <c r="H31" s="57">
        <v>2</v>
      </c>
      <c r="I31" s="57">
        <v>2.5</v>
      </c>
      <c r="J31" s="57">
        <v>2.5</v>
      </c>
      <c r="K31" s="57">
        <v>3</v>
      </c>
      <c r="L31" s="57">
        <v>1.5</v>
      </c>
      <c r="M31" s="57">
        <v>2</v>
      </c>
      <c r="N31" s="57">
        <v>2</v>
      </c>
      <c r="O31" s="57">
        <v>2.5</v>
      </c>
      <c r="P31" s="57">
        <v>1.5</v>
      </c>
      <c r="Q31" s="58">
        <v>2.5</v>
      </c>
    </row>
    <row r="32" spans="6:34" ht="13.5" thickBot="1" x14ac:dyDescent="0.25">
      <c r="F32" s="60" t="s">
        <v>126</v>
      </c>
      <c r="G32" s="61">
        <v>1</v>
      </c>
      <c r="H32" s="61">
        <v>1</v>
      </c>
      <c r="I32" s="61">
        <v>1</v>
      </c>
      <c r="J32" s="61">
        <v>1</v>
      </c>
      <c r="K32" s="61">
        <v>1.5</v>
      </c>
      <c r="L32" s="61">
        <v>1</v>
      </c>
      <c r="M32" s="61">
        <v>1</v>
      </c>
      <c r="N32" s="61">
        <v>1</v>
      </c>
      <c r="O32" s="61">
        <v>1.5</v>
      </c>
      <c r="P32" s="61">
        <v>1</v>
      </c>
      <c r="Q32" s="62">
        <v>1</v>
      </c>
    </row>
    <row r="33" spans="1:27" x14ac:dyDescent="0.2">
      <c r="F33" s="56" t="s">
        <v>149</v>
      </c>
      <c r="G33" s="57">
        <v>0.5</v>
      </c>
      <c r="H33" s="57">
        <v>0.5</v>
      </c>
      <c r="I33" s="57">
        <v>0.5</v>
      </c>
      <c r="J33" s="57">
        <v>0.5</v>
      </c>
      <c r="K33" s="57">
        <v>0.5</v>
      </c>
      <c r="L33" s="57">
        <v>0.5</v>
      </c>
      <c r="M33" s="57">
        <v>0.5</v>
      </c>
      <c r="N33" s="57">
        <v>0.5</v>
      </c>
      <c r="O33" s="57">
        <v>0.5</v>
      </c>
      <c r="P33" s="57">
        <v>0.5</v>
      </c>
      <c r="Q33" s="58">
        <v>0.5</v>
      </c>
    </row>
    <row r="34" spans="1:27" x14ac:dyDescent="0.2">
      <c r="F34" s="56" t="s">
        <v>130</v>
      </c>
      <c r="G34" s="57">
        <v>1.5</v>
      </c>
      <c r="H34" s="57">
        <v>2</v>
      </c>
      <c r="I34" s="57">
        <v>2.5</v>
      </c>
      <c r="J34" s="57">
        <v>2.5</v>
      </c>
      <c r="K34" s="57">
        <v>3</v>
      </c>
      <c r="L34" s="57">
        <v>1.5</v>
      </c>
      <c r="M34" s="57">
        <v>2</v>
      </c>
      <c r="N34" s="57">
        <v>2</v>
      </c>
      <c r="O34" s="57">
        <v>2.5</v>
      </c>
      <c r="P34" s="57">
        <v>1.5</v>
      </c>
      <c r="Q34" s="58">
        <v>2.5</v>
      </c>
    </row>
    <row r="35" spans="1:27" x14ac:dyDescent="0.2">
      <c r="F35" s="56" t="s">
        <v>139</v>
      </c>
      <c r="G35" s="57">
        <v>2</v>
      </c>
      <c r="H35" s="57">
        <v>2.5</v>
      </c>
      <c r="I35" s="57">
        <v>3</v>
      </c>
      <c r="J35" s="57">
        <v>3</v>
      </c>
      <c r="K35" s="57">
        <v>3.5</v>
      </c>
      <c r="L35" s="57">
        <v>2</v>
      </c>
      <c r="M35" s="57">
        <v>2.5</v>
      </c>
      <c r="N35" s="57">
        <v>2.5</v>
      </c>
      <c r="O35" s="57">
        <v>3</v>
      </c>
      <c r="P35" s="57">
        <v>2</v>
      </c>
      <c r="Q35" s="58">
        <v>3</v>
      </c>
    </row>
    <row r="36" spans="1:27" x14ac:dyDescent="0.2">
      <c r="F36" s="56" t="s">
        <v>131</v>
      </c>
      <c r="G36" s="57">
        <v>2</v>
      </c>
      <c r="H36" s="57">
        <v>2.5</v>
      </c>
      <c r="I36" s="57">
        <v>3</v>
      </c>
      <c r="J36" s="57">
        <v>3</v>
      </c>
      <c r="K36" s="57">
        <v>3.5</v>
      </c>
      <c r="L36" s="57">
        <v>2</v>
      </c>
      <c r="M36" s="57">
        <v>2.5</v>
      </c>
      <c r="N36" s="57">
        <v>2.5</v>
      </c>
      <c r="O36" s="57">
        <v>3</v>
      </c>
      <c r="P36" s="57">
        <v>2</v>
      </c>
      <c r="Q36" s="58">
        <v>3</v>
      </c>
    </row>
    <row r="37" spans="1:27" x14ac:dyDescent="0.2">
      <c r="F37" s="56" t="s">
        <v>132</v>
      </c>
      <c r="G37" s="57">
        <v>2</v>
      </c>
      <c r="H37" s="57">
        <v>2.5</v>
      </c>
      <c r="I37" s="57">
        <v>3</v>
      </c>
      <c r="J37" s="57">
        <v>3</v>
      </c>
      <c r="K37" s="57">
        <v>3.5</v>
      </c>
      <c r="L37" s="57">
        <v>2</v>
      </c>
      <c r="M37" s="57">
        <v>2.5</v>
      </c>
      <c r="N37" s="57">
        <v>2.5</v>
      </c>
      <c r="O37" s="57">
        <v>3</v>
      </c>
      <c r="P37" s="57">
        <v>2</v>
      </c>
      <c r="Q37" s="58">
        <v>3</v>
      </c>
      <c r="T37" s="18"/>
      <c r="U37" s="20"/>
      <c r="V37" s="8"/>
      <c r="W37" s="8"/>
      <c r="X37" s="8"/>
      <c r="Y37" s="8"/>
      <c r="Z37" s="8"/>
      <c r="AA37" s="8"/>
    </row>
    <row r="38" spans="1:27" x14ac:dyDescent="0.2">
      <c r="F38" s="56" t="s">
        <v>123</v>
      </c>
      <c r="G38" s="57">
        <v>2</v>
      </c>
      <c r="H38" s="57">
        <v>2.5</v>
      </c>
      <c r="I38" s="57">
        <v>3</v>
      </c>
      <c r="J38" s="57">
        <v>3</v>
      </c>
      <c r="K38" s="57">
        <v>3.5</v>
      </c>
      <c r="L38" s="57">
        <v>2</v>
      </c>
      <c r="M38" s="57">
        <v>2.5</v>
      </c>
      <c r="N38" s="57">
        <v>2.5</v>
      </c>
      <c r="O38" s="57">
        <v>3</v>
      </c>
      <c r="P38" s="57">
        <v>2</v>
      </c>
      <c r="Q38" s="58">
        <v>3</v>
      </c>
      <c r="T38" s="21"/>
      <c r="U38" s="18"/>
      <c r="V38" s="8"/>
      <c r="W38" s="8"/>
      <c r="X38" s="8"/>
      <c r="Y38" s="8"/>
      <c r="Z38" s="8"/>
      <c r="AA38" s="8"/>
    </row>
    <row r="39" spans="1:27" x14ac:dyDescent="0.2">
      <c r="F39" s="56" t="s">
        <v>101</v>
      </c>
      <c r="G39" s="57">
        <v>1.5</v>
      </c>
      <c r="H39" s="57">
        <v>2</v>
      </c>
      <c r="I39" s="57">
        <v>2.5</v>
      </c>
      <c r="J39" s="57">
        <v>2.5</v>
      </c>
      <c r="K39" s="57">
        <v>3</v>
      </c>
      <c r="L39" s="57">
        <v>1.5</v>
      </c>
      <c r="M39" s="57">
        <v>2</v>
      </c>
      <c r="N39" s="57">
        <v>2</v>
      </c>
      <c r="O39" s="57">
        <v>2.5</v>
      </c>
      <c r="P39" s="57">
        <v>1.5</v>
      </c>
      <c r="Q39" s="58">
        <v>2.5</v>
      </c>
      <c r="T39" s="21"/>
      <c r="U39" s="18"/>
      <c r="V39" s="8"/>
      <c r="W39" s="8"/>
      <c r="X39" s="8"/>
      <c r="Y39" s="8"/>
      <c r="Z39" s="8"/>
      <c r="AA39" s="8"/>
    </row>
    <row r="40" spans="1:27" x14ac:dyDescent="0.2">
      <c r="C40" s="1" t="s">
        <v>21</v>
      </c>
      <c r="D40" s="8">
        <v>0.2</v>
      </c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8"/>
      <c r="T40" s="21"/>
      <c r="U40" s="18"/>
      <c r="V40" s="8"/>
      <c r="W40" s="8"/>
      <c r="X40" s="8"/>
      <c r="Y40" s="8"/>
      <c r="Z40" s="8"/>
      <c r="AA40" s="8"/>
    </row>
    <row r="41" spans="1:27" x14ac:dyDescent="0.2">
      <c r="C41" s="1" t="s">
        <v>22</v>
      </c>
      <c r="D41" s="8">
        <v>0.2</v>
      </c>
      <c r="F41" s="56" t="s">
        <v>173</v>
      </c>
      <c r="G41" s="57">
        <v>1.5</v>
      </c>
      <c r="H41" s="57">
        <v>2</v>
      </c>
      <c r="I41" s="57">
        <v>2.5</v>
      </c>
      <c r="J41" s="57">
        <v>2.5</v>
      </c>
      <c r="K41" s="57">
        <v>3</v>
      </c>
      <c r="L41" s="57">
        <v>1.5</v>
      </c>
      <c r="M41" s="57">
        <v>2</v>
      </c>
      <c r="N41" s="57">
        <v>2</v>
      </c>
      <c r="O41" s="57">
        <v>2.5</v>
      </c>
      <c r="P41" s="57">
        <v>1.5</v>
      </c>
      <c r="Q41" s="58">
        <v>2.5</v>
      </c>
      <c r="T41" s="21"/>
      <c r="U41" s="18"/>
      <c r="V41" s="8"/>
      <c r="W41" s="8"/>
      <c r="X41" s="8"/>
      <c r="Y41" s="8"/>
      <c r="Z41" s="8"/>
      <c r="AA41" s="8"/>
    </row>
    <row r="42" spans="1:27" x14ac:dyDescent="0.2"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  <c r="T42" s="21"/>
      <c r="U42" s="18"/>
      <c r="V42" s="8"/>
      <c r="W42" s="8"/>
      <c r="X42" s="8"/>
      <c r="Y42" s="8"/>
      <c r="Z42" s="8"/>
      <c r="AA42" s="8"/>
    </row>
    <row r="43" spans="1:27" x14ac:dyDescent="0.2">
      <c r="F43" s="56" t="s">
        <v>116</v>
      </c>
      <c r="G43" s="57">
        <v>2.5</v>
      </c>
      <c r="H43" s="57">
        <v>3</v>
      </c>
      <c r="I43" s="57">
        <v>3.5</v>
      </c>
      <c r="J43" s="57">
        <v>3.5</v>
      </c>
      <c r="K43" s="57">
        <v>4</v>
      </c>
      <c r="L43" s="57">
        <v>2.5</v>
      </c>
      <c r="M43" s="57">
        <v>3</v>
      </c>
      <c r="N43" s="57">
        <v>3</v>
      </c>
      <c r="O43" s="57">
        <v>4</v>
      </c>
      <c r="P43" s="57">
        <v>2.5</v>
      </c>
      <c r="Q43" s="58">
        <v>3.5</v>
      </c>
      <c r="T43" s="21"/>
      <c r="U43" s="18"/>
      <c r="V43" s="8"/>
      <c r="W43" s="8"/>
      <c r="X43" s="8"/>
      <c r="Y43" s="8"/>
      <c r="Z43" s="8"/>
      <c r="AA43" s="8"/>
    </row>
    <row r="44" spans="1:27" x14ac:dyDescent="0.2">
      <c r="A44" s="1" t="s">
        <v>19</v>
      </c>
      <c r="F44" s="56" t="s">
        <v>133</v>
      </c>
      <c r="G44" s="57">
        <v>5.5</v>
      </c>
      <c r="H44" s="57">
        <v>7</v>
      </c>
      <c r="I44" s="57">
        <v>8</v>
      </c>
      <c r="J44" s="57">
        <v>8.5</v>
      </c>
      <c r="K44" s="57">
        <v>9.5</v>
      </c>
      <c r="L44" s="57">
        <v>5.5</v>
      </c>
      <c r="M44" s="57">
        <v>6.5</v>
      </c>
      <c r="N44" s="57">
        <v>7</v>
      </c>
      <c r="O44" s="57">
        <v>9</v>
      </c>
      <c r="P44" s="57">
        <v>5.5</v>
      </c>
      <c r="Q44" s="58">
        <v>8.5</v>
      </c>
      <c r="T44" s="21"/>
      <c r="U44" s="18"/>
    </row>
    <row r="45" spans="1:27" x14ac:dyDescent="0.2">
      <c r="A45" s="4" t="s">
        <v>9</v>
      </c>
      <c r="F45" s="56" t="s">
        <v>82</v>
      </c>
      <c r="G45" s="57">
        <v>5</v>
      </c>
      <c r="H45" s="57">
        <v>6</v>
      </c>
      <c r="I45" s="57">
        <v>7</v>
      </c>
      <c r="J45" s="57">
        <v>7.5</v>
      </c>
      <c r="K45" s="57">
        <v>8.5</v>
      </c>
      <c r="L45" s="57">
        <v>5</v>
      </c>
      <c r="M45" s="57">
        <v>5.5</v>
      </c>
      <c r="N45" s="57">
        <v>6</v>
      </c>
      <c r="O45" s="57">
        <v>7.5</v>
      </c>
      <c r="P45" s="57">
        <v>5</v>
      </c>
      <c r="Q45" s="58">
        <v>7.5</v>
      </c>
      <c r="T45" s="21"/>
      <c r="U45" s="18"/>
      <c r="V45" s="10"/>
      <c r="W45" s="10"/>
      <c r="X45" s="10"/>
      <c r="Y45" s="10"/>
      <c r="Z45" s="10"/>
      <c r="AA45" s="10"/>
    </row>
    <row r="46" spans="1:27" x14ac:dyDescent="0.2">
      <c r="A46" s="5" t="s">
        <v>10</v>
      </c>
      <c r="F46" s="63" t="s">
        <v>44</v>
      </c>
      <c r="G46" s="57">
        <v>5</v>
      </c>
      <c r="H46" s="57">
        <v>6.5</v>
      </c>
      <c r="I46" s="57">
        <v>7.5</v>
      </c>
      <c r="J46" s="57">
        <v>8</v>
      </c>
      <c r="K46" s="57">
        <v>9</v>
      </c>
      <c r="L46" s="57">
        <v>5</v>
      </c>
      <c r="M46" s="57">
        <v>6</v>
      </c>
      <c r="N46" s="57">
        <v>6.5</v>
      </c>
      <c r="O46" s="57">
        <v>8</v>
      </c>
      <c r="P46" s="57">
        <v>5</v>
      </c>
      <c r="Q46" s="58">
        <v>8</v>
      </c>
      <c r="T46" s="21"/>
      <c r="U46" s="18"/>
      <c r="V46" s="10"/>
      <c r="W46" s="10"/>
      <c r="X46" s="10"/>
      <c r="Y46" s="10"/>
      <c r="Z46" s="10"/>
      <c r="AA46" s="10"/>
    </row>
    <row r="47" spans="1:27" ht="13.5" thickBot="1" x14ac:dyDescent="0.25">
      <c r="A47" s="5" t="s">
        <v>11</v>
      </c>
      <c r="F47" s="136" t="s">
        <v>124</v>
      </c>
      <c r="G47" s="57">
        <v>3</v>
      </c>
      <c r="H47" s="57">
        <v>4</v>
      </c>
      <c r="I47" s="57">
        <v>4.5</v>
      </c>
      <c r="J47" s="57">
        <v>5</v>
      </c>
      <c r="K47" s="57">
        <v>5.5</v>
      </c>
      <c r="L47" s="57">
        <v>3</v>
      </c>
      <c r="M47" s="57">
        <v>3.5</v>
      </c>
      <c r="N47" s="57">
        <v>4</v>
      </c>
      <c r="O47" s="57">
        <v>5</v>
      </c>
      <c r="P47" s="57">
        <v>3</v>
      </c>
      <c r="Q47" s="58">
        <v>5</v>
      </c>
      <c r="T47" s="21"/>
      <c r="U47" s="18"/>
      <c r="V47" s="10"/>
      <c r="W47" s="10"/>
      <c r="X47" s="10"/>
      <c r="Y47" s="10"/>
      <c r="Z47" s="10"/>
      <c r="AA47" s="10"/>
    </row>
    <row r="48" spans="1:27" x14ac:dyDescent="0.2">
      <c r="A48" s="5" t="s">
        <v>12</v>
      </c>
      <c r="F48" s="138" t="s">
        <v>150</v>
      </c>
      <c r="G48" s="139">
        <v>0.5</v>
      </c>
      <c r="H48" s="139">
        <v>0.5</v>
      </c>
      <c r="I48" s="139">
        <v>0.5</v>
      </c>
      <c r="J48" s="139">
        <v>0.5</v>
      </c>
      <c r="K48" s="139">
        <v>0.5</v>
      </c>
      <c r="L48" s="139">
        <v>0.5</v>
      </c>
      <c r="M48" s="139">
        <v>0.5</v>
      </c>
      <c r="N48" s="139">
        <v>0.5</v>
      </c>
      <c r="O48" s="139">
        <v>0.5</v>
      </c>
      <c r="P48" s="139">
        <v>0.5</v>
      </c>
      <c r="Q48" s="140">
        <v>0.5</v>
      </c>
      <c r="U48" s="10"/>
      <c r="V48" s="10"/>
      <c r="W48" s="10"/>
      <c r="X48" s="10"/>
      <c r="Y48" s="10"/>
      <c r="Z48" s="10"/>
      <c r="AA48" s="10"/>
    </row>
    <row r="49" spans="1:25" x14ac:dyDescent="0.2">
      <c r="A49" s="5" t="s">
        <v>13</v>
      </c>
      <c r="F49" s="141" t="s">
        <v>134</v>
      </c>
      <c r="G49" s="137">
        <v>1.5</v>
      </c>
      <c r="H49" s="137">
        <v>2</v>
      </c>
      <c r="I49" s="137">
        <v>2.5</v>
      </c>
      <c r="J49" s="137">
        <v>2.5</v>
      </c>
      <c r="K49" s="137">
        <v>3</v>
      </c>
      <c r="L49" s="137">
        <v>1.5</v>
      </c>
      <c r="M49" s="137">
        <v>2</v>
      </c>
      <c r="N49" s="137">
        <v>2</v>
      </c>
      <c r="O49" s="137">
        <v>2.5</v>
      </c>
      <c r="P49" s="137">
        <v>1.5</v>
      </c>
      <c r="Q49" s="142">
        <v>2.5</v>
      </c>
      <c r="V49" s="18"/>
      <c r="W49" s="18"/>
      <c r="X49" s="18"/>
      <c r="Y49" s="18"/>
    </row>
    <row r="50" spans="1:25" x14ac:dyDescent="0.2">
      <c r="A50" s="5" t="s">
        <v>14</v>
      </c>
      <c r="F50" s="141" t="s">
        <v>140</v>
      </c>
      <c r="G50" s="137">
        <v>2</v>
      </c>
      <c r="H50" s="137">
        <v>2.5</v>
      </c>
      <c r="I50" s="137">
        <v>3</v>
      </c>
      <c r="J50" s="137">
        <v>3</v>
      </c>
      <c r="K50" s="137">
        <v>3.5</v>
      </c>
      <c r="L50" s="137">
        <v>2</v>
      </c>
      <c r="M50" s="137">
        <v>2.5</v>
      </c>
      <c r="N50" s="137">
        <v>2.5</v>
      </c>
      <c r="O50" s="137">
        <v>3</v>
      </c>
      <c r="P50" s="137">
        <v>2</v>
      </c>
      <c r="Q50" s="142">
        <v>3</v>
      </c>
    </row>
    <row r="51" spans="1:25" x14ac:dyDescent="0.2">
      <c r="A51" s="5" t="s">
        <v>15</v>
      </c>
      <c r="F51" s="141" t="s">
        <v>135</v>
      </c>
      <c r="G51" s="137">
        <v>2</v>
      </c>
      <c r="H51" s="137">
        <v>2.5</v>
      </c>
      <c r="I51" s="137">
        <v>3</v>
      </c>
      <c r="J51" s="137">
        <v>3</v>
      </c>
      <c r="K51" s="137">
        <v>3.5</v>
      </c>
      <c r="L51" s="137">
        <v>2</v>
      </c>
      <c r="M51" s="137">
        <v>2.5</v>
      </c>
      <c r="N51" s="137">
        <v>2.5</v>
      </c>
      <c r="O51" s="137">
        <v>3</v>
      </c>
      <c r="P51" s="137">
        <v>2</v>
      </c>
      <c r="Q51" s="142">
        <v>3</v>
      </c>
    </row>
    <row r="52" spans="1:25" x14ac:dyDescent="0.2">
      <c r="A52" s="5" t="s">
        <v>16</v>
      </c>
      <c r="F52" s="141" t="s">
        <v>136</v>
      </c>
      <c r="G52" s="137">
        <v>2</v>
      </c>
      <c r="H52" s="137">
        <v>2.5</v>
      </c>
      <c r="I52" s="137">
        <v>3</v>
      </c>
      <c r="J52" s="137">
        <v>3</v>
      </c>
      <c r="K52" s="137">
        <v>3.5</v>
      </c>
      <c r="L52" s="137">
        <v>2</v>
      </c>
      <c r="M52" s="137">
        <v>2.5</v>
      </c>
      <c r="N52" s="137">
        <v>2.5</v>
      </c>
      <c r="O52" s="137">
        <v>3</v>
      </c>
      <c r="P52" s="137">
        <v>2</v>
      </c>
      <c r="Q52" s="142">
        <v>3</v>
      </c>
    </row>
    <row r="53" spans="1:25" x14ac:dyDescent="0.2">
      <c r="A53" s="5" t="s">
        <v>17</v>
      </c>
      <c r="F53" s="143" t="s">
        <v>57</v>
      </c>
      <c r="G53" s="137">
        <v>2</v>
      </c>
      <c r="H53" s="137">
        <v>2.5</v>
      </c>
      <c r="I53" s="137">
        <v>3</v>
      </c>
      <c r="J53" s="137">
        <v>3</v>
      </c>
      <c r="K53" s="137">
        <v>3.5</v>
      </c>
      <c r="L53" s="137">
        <v>2</v>
      </c>
      <c r="M53" s="137">
        <v>2.5</v>
      </c>
      <c r="N53" s="137">
        <v>2.5</v>
      </c>
      <c r="O53" s="137">
        <v>3</v>
      </c>
      <c r="P53" s="137">
        <v>2</v>
      </c>
      <c r="Q53" s="142">
        <v>3</v>
      </c>
    </row>
    <row r="54" spans="1:25" x14ac:dyDescent="0.2">
      <c r="A54" s="5" t="s">
        <v>18</v>
      </c>
      <c r="F54" s="143" t="s">
        <v>58</v>
      </c>
      <c r="G54" s="137">
        <v>2</v>
      </c>
      <c r="H54" s="137">
        <v>2.5</v>
      </c>
      <c r="I54" s="137">
        <v>3</v>
      </c>
      <c r="J54" s="137">
        <v>3</v>
      </c>
      <c r="K54" s="137">
        <v>3.5</v>
      </c>
      <c r="L54" s="137">
        <v>2</v>
      </c>
      <c r="M54" s="137">
        <v>2.5</v>
      </c>
      <c r="N54" s="137">
        <v>2.5</v>
      </c>
      <c r="O54" s="137">
        <v>3</v>
      </c>
      <c r="P54" s="137">
        <v>2</v>
      </c>
      <c r="Q54" s="142">
        <v>3</v>
      </c>
    </row>
    <row r="55" spans="1:25" x14ac:dyDescent="0.2">
      <c r="C55" s="14"/>
      <c r="F55" s="141" t="s">
        <v>137</v>
      </c>
      <c r="G55" s="137">
        <v>3</v>
      </c>
      <c r="H55" s="137">
        <v>3.5</v>
      </c>
      <c r="I55" s="137">
        <v>4</v>
      </c>
      <c r="J55" s="137">
        <v>4.5</v>
      </c>
      <c r="K55" s="137">
        <v>5</v>
      </c>
      <c r="L55" s="137">
        <v>3</v>
      </c>
      <c r="M55" s="137">
        <v>3.5</v>
      </c>
      <c r="N55" s="137">
        <v>3.5</v>
      </c>
      <c r="O55" s="137">
        <v>4.5</v>
      </c>
      <c r="P55" s="137">
        <v>3</v>
      </c>
      <c r="Q55" s="142">
        <v>4.5</v>
      </c>
    </row>
    <row r="56" spans="1:25" x14ac:dyDescent="0.2">
      <c r="A56" s="14" t="s">
        <v>23</v>
      </c>
      <c r="B56" s="14"/>
      <c r="D56" s="14"/>
      <c r="F56" s="141" t="s">
        <v>138</v>
      </c>
      <c r="G56" s="137">
        <v>5.5</v>
      </c>
      <c r="H56" s="137">
        <v>7</v>
      </c>
      <c r="I56" s="137">
        <v>8</v>
      </c>
      <c r="J56" s="137">
        <v>8.5</v>
      </c>
      <c r="K56" s="137">
        <v>9.5</v>
      </c>
      <c r="L56" s="137">
        <v>5.5</v>
      </c>
      <c r="M56" s="137">
        <v>6.5</v>
      </c>
      <c r="N56" s="137">
        <v>7</v>
      </c>
      <c r="O56" s="137">
        <v>9</v>
      </c>
      <c r="P56" s="137">
        <v>5.5</v>
      </c>
      <c r="Q56" s="142">
        <v>8.5</v>
      </c>
    </row>
    <row r="57" spans="1:25" x14ac:dyDescent="0.2">
      <c r="F57" s="141" t="s">
        <v>117</v>
      </c>
      <c r="G57" s="137">
        <v>5</v>
      </c>
      <c r="H57" s="137">
        <v>6.5</v>
      </c>
      <c r="I57" s="137">
        <v>7.5</v>
      </c>
      <c r="J57" s="137">
        <v>8</v>
      </c>
      <c r="K57" s="137">
        <v>9</v>
      </c>
      <c r="L57" s="137">
        <v>5</v>
      </c>
      <c r="M57" s="137">
        <v>6</v>
      </c>
      <c r="N57" s="137">
        <v>6.5</v>
      </c>
      <c r="O57" s="137">
        <v>8</v>
      </c>
      <c r="P57" s="137">
        <v>5</v>
      </c>
      <c r="Q57" s="142">
        <v>8</v>
      </c>
    </row>
    <row r="58" spans="1:25" ht="13.5" thickBot="1" x14ac:dyDescent="0.25">
      <c r="A58" s="1" t="s">
        <v>25</v>
      </c>
      <c r="F58" s="144" t="s">
        <v>151</v>
      </c>
      <c r="G58" s="145">
        <v>3.5</v>
      </c>
      <c r="H58" s="145">
        <v>4.5</v>
      </c>
      <c r="I58" s="145">
        <v>5</v>
      </c>
      <c r="J58" s="145">
        <v>5.5</v>
      </c>
      <c r="K58" s="145">
        <v>6</v>
      </c>
      <c r="L58" s="145">
        <v>3.5</v>
      </c>
      <c r="M58" s="145">
        <v>4</v>
      </c>
      <c r="N58" s="145">
        <v>4.5</v>
      </c>
      <c r="O58" s="145">
        <v>5.5</v>
      </c>
      <c r="P58" s="145">
        <v>3.5</v>
      </c>
      <c r="Q58" s="146">
        <v>5.5</v>
      </c>
    </row>
    <row r="59" spans="1:25" x14ac:dyDescent="0.2">
      <c r="A59" s="8">
        <v>0</v>
      </c>
      <c r="F59" s="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25" x14ac:dyDescent="0.2">
      <c r="A60" s="8">
        <v>0.05</v>
      </c>
      <c r="F60" s="23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25" x14ac:dyDescent="0.2">
      <c r="F61" s="23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25" x14ac:dyDescent="0.2">
      <c r="A62" s="1" t="s">
        <v>26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25" x14ac:dyDescent="0.2">
      <c r="A63" s="8">
        <v>0</v>
      </c>
      <c r="F63" s="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25" x14ac:dyDescent="0.2">
      <c r="A64" s="8">
        <v>0.01</v>
      </c>
      <c r="F64" s="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x14ac:dyDescent="0.2">
      <c r="A65" s="8">
        <v>0.02</v>
      </c>
      <c r="F65" s="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x14ac:dyDescent="0.2">
      <c r="A66" s="8">
        <v>0.03</v>
      </c>
      <c r="F66" s="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x14ac:dyDescent="0.2">
      <c r="A67" s="8">
        <v>0.04</v>
      </c>
      <c r="F67" s="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x14ac:dyDescent="0.2">
      <c r="A68" s="8">
        <v>0.05</v>
      </c>
      <c r="F68" s="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x14ac:dyDescent="0.2">
      <c r="A69" s="8">
        <v>0.06</v>
      </c>
      <c r="F69" s="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x14ac:dyDescent="0.2">
      <c r="A70" s="8">
        <v>7.0000000000000007E-2</v>
      </c>
      <c r="F70" s="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x14ac:dyDescent="0.2">
      <c r="A71" s="8">
        <v>0.08</v>
      </c>
      <c r="F71" s="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x14ac:dyDescent="0.2">
      <c r="A72" s="8">
        <v>0.09</v>
      </c>
      <c r="F72" s="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x14ac:dyDescent="0.2">
      <c r="A73" s="8">
        <v>0.1</v>
      </c>
      <c r="F73" s="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x14ac:dyDescent="0.2">
      <c r="A74" s="8">
        <v>0.12</v>
      </c>
      <c r="F74" s="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x14ac:dyDescent="0.2">
      <c r="A75" s="8">
        <v>0.13</v>
      </c>
      <c r="F75" s="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x14ac:dyDescent="0.2">
      <c r="A76" s="8">
        <v>0.14000000000000001</v>
      </c>
      <c r="F76" s="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3.5" thickBot="1" x14ac:dyDescent="0.25">
      <c r="A77" s="8">
        <v>0.15</v>
      </c>
      <c r="F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4.25" thickTop="1" thickBot="1" x14ac:dyDescent="0.25">
      <c r="A78" s="1" t="s">
        <v>27</v>
      </c>
      <c r="F78" s="65" t="s">
        <v>32</v>
      </c>
      <c r="G78" s="7" t="s">
        <v>10</v>
      </c>
      <c r="H78" s="7" t="s">
        <v>11</v>
      </c>
      <c r="I78" s="7" t="s">
        <v>12</v>
      </c>
      <c r="J78" s="7" t="s">
        <v>13</v>
      </c>
      <c r="K78" s="7" t="s">
        <v>15</v>
      </c>
      <c r="L78" s="7" t="s">
        <v>16</v>
      </c>
      <c r="M78" s="7" t="s">
        <v>18</v>
      </c>
      <c r="N78" s="7" t="s">
        <v>85</v>
      </c>
      <c r="O78" s="7" t="s">
        <v>86</v>
      </c>
      <c r="P78" s="7" t="s">
        <v>87</v>
      </c>
      <c r="Q78" s="7" t="s">
        <v>96</v>
      </c>
    </row>
    <row r="79" spans="1:17" x14ac:dyDescent="0.2">
      <c r="A79" s="8">
        <v>0</v>
      </c>
      <c r="F79" s="66" t="s">
        <v>99</v>
      </c>
      <c r="G79" s="102">
        <v>0.1</v>
      </c>
      <c r="H79" s="129">
        <v>0.1</v>
      </c>
      <c r="I79" s="129">
        <v>0.1</v>
      </c>
      <c r="J79" s="129">
        <v>0.1</v>
      </c>
      <c r="K79" s="129">
        <v>0.1</v>
      </c>
      <c r="L79" s="129">
        <v>0.1</v>
      </c>
      <c r="M79" s="129">
        <v>0.1</v>
      </c>
      <c r="N79" s="129">
        <v>0.1</v>
      </c>
      <c r="O79" s="129">
        <v>0.1</v>
      </c>
      <c r="P79" s="129">
        <v>0.1</v>
      </c>
      <c r="Q79" s="130">
        <v>0.1</v>
      </c>
    </row>
    <row r="80" spans="1:17" x14ac:dyDescent="0.2">
      <c r="A80" s="8">
        <v>0.03</v>
      </c>
      <c r="F80" s="68" t="s">
        <v>208</v>
      </c>
      <c r="G80" s="104">
        <v>0.1</v>
      </c>
      <c r="H80" s="131">
        <v>0.1</v>
      </c>
      <c r="I80" s="131">
        <v>0.1</v>
      </c>
      <c r="J80" s="131">
        <v>0.1</v>
      </c>
      <c r="K80" s="131">
        <v>0.1</v>
      </c>
      <c r="L80" s="131">
        <v>0.1</v>
      </c>
      <c r="M80" s="131">
        <v>0.1</v>
      </c>
      <c r="N80" s="131">
        <v>0.1</v>
      </c>
      <c r="O80" s="131">
        <v>0.1</v>
      </c>
      <c r="P80" s="131">
        <v>0.1</v>
      </c>
      <c r="Q80" s="132">
        <v>0.1</v>
      </c>
    </row>
    <row r="81" spans="1:17" x14ac:dyDescent="0.2">
      <c r="A81" s="8">
        <v>0.05</v>
      </c>
      <c r="F81" s="68" t="s">
        <v>181</v>
      </c>
      <c r="G81" s="104">
        <v>0.1</v>
      </c>
      <c r="H81" s="131">
        <v>0.1</v>
      </c>
      <c r="I81" s="131">
        <v>0.2</v>
      </c>
      <c r="J81" s="131">
        <v>0.1</v>
      </c>
      <c r="K81" s="131">
        <v>0.1</v>
      </c>
      <c r="L81" s="131">
        <v>0.2</v>
      </c>
      <c r="M81" s="131">
        <v>0.2</v>
      </c>
      <c r="N81" s="131">
        <v>0.1</v>
      </c>
      <c r="O81" s="131">
        <v>0.1</v>
      </c>
      <c r="P81" s="131">
        <v>0.2</v>
      </c>
      <c r="Q81" s="132">
        <v>0.1</v>
      </c>
    </row>
    <row r="82" spans="1:17" x14ac:dyDescent="0.2">
      <c r="A82" s="8">
        <v>0.08</v>
      </c>
      <c r="F82" s="72" t="s">
        <v>152</v>
      </c>
      <c r="G82" s="104">
        <v>0.2</v>
      </c>
      <c r="H82" s="131">
        <v>0.2</v>
      </c>
      <c r="I82" s="131">
        <v>0.3</v>
      </c>
      <c r="J82" s="131">
        <v>0.2</v>
      </c>
      <c r="K82" s="131">
        <v>0.2</v>
      </c>
      <c r="L82" s="131">
        <v>0.4</v>
      </c>
      <c r="M82" s="131">
        <v>0.5</v>
      </c>
      <c r="N82" s="131">
        <v>0.2</v>
      </c>
      <c r="O82" s="131">
        <v>0.1</v>
      </c>
      <c r="P82" s="131">
        <v>0.4</v>
      </c>
      <c r="Q82" s="132">
        <v>0.1</v>
      </c>
    </row>
    <row r="83" spans="1:17" x14ac:dyDescent="0.2">
      <c r="A83" s="8">
        <v>0.09</v>
      </c>
      <c r="F83" s="72" t="s">
        <v>182</v>
      </c>
      <c r="G83" s="104">
        <v>0.1</v>
      </c>
      <c r="H83" s="131">
        <v>0.1</v>
      </c>
      <c r="I83" s="131">
        <v>0.1</v>
      </c>
      <c r="J83" s="131">
        <v>0.1</v>
      </c>
      <c r="K83" s="131">
        <v>0.1</v>
      </c>
      <c r="L83" s="131">
        <v>0.1</v>
      </c>
      <c r="M83" s="131">
        <v>0.1</v>
      </c>
      <c r="N83" s="131">
        <v>0.1</v>
      </c>
      <c r="O83" s="131">
        <v>0.1</v>
      </c>
      <c r="P83" s="131">
        <v>0.1</v>
      </c>
      <c r="Q83" s="132">
        <v>0.1</v>
      </c>
    </row>
    <row r="84" spans="1:17" x14ac:dyDescent="0.2">
      <c r="A84" s="8">
        <v>0.1</v>
      </c>
      <c r="F84" s="72" t="s">
        <v>209</v>
      </c>
      <c r="G84" s="104">
        <v>0.2</v>
      </c>
      <c r="H84" s="131">
        <v>0.2</v>
      </c>
      <c r="I84" s="131">
        <v>0.2</v>
      </c>
      <c r="J84" s="131">
        <v>0.3</v>
      </c>
      <c r="K84" s="131">
        <v>0.3</v>
      </c>
      <c r="L84" s="131">
        <v>0.2</v>
      </c>
      <c r="M84" s="131">
        <v>0.2</v>
      </c>
      <c r="N84" s="131">
        <v>0.2</v>
      </c>
      <c r="O84" s="131">
        <v>0.3</v>
      </c>
      <c r="P84" s="131">
        <v>0.2</v>
      </c>
      <c r="Q84" s="132">
        <v>0.4</v>
      </c>
    </row>
    <row r="85" spans="1:17" x14ac:dyDescent="0.2">
      <c r="A85" s="8"/>
      <c r="F85" s="68" t="s">
        <v>210</v>
      </c>
      <c r="G85" s="104">
        <v>0.2</v>
      </c>
      <c r="H85" s="131">
        <v>0.4</v>
      </c>
      <c r="I85" s="131">
        <v>0.3</v>
      </c>
      <c r="J85" s="131">
        <v>0.2</v>
      </c>
      <c r="K85" s="131">
        <v>0.2</v>
      </c>
      <c r="L85" s="131">
        <v>0.5</v>
      </c>
      <c r="M85" s="131">
        <v>0.5</v>
      </c>
      <c r="N85" s="131">
        <v>0.5</v>
      </c>
      <c r="O85" s="131">
        <v>0.2</v>
      </c>
      <c r="P85" s="131">
        <v>0.6</v>
      </c>
      <c r="Q85" s="132">
        <v>0.2</v>
      </c>
    </row>
    <row r="86" spans="1:17" x14ac:dyDescent="0.2">
      <c r="F86" s="73" t="s">
        <v>211</v>
      </c>
      <c r="G86" s="104">
        <v>0.4</v>
      </c>
      <c r="H86" s="131">
        <v>0.5</v>
      </c>
      <c r="I86" s="131">
        <v>0.6</v>
      </c>
      <c r="J86" s="131">
        <v>0.3</v>
      </c>
      <c r="K86" s="131">
        <v>0.3</v>
      </c>
      <c r="L86" s="131">
        <v>0.6</v>
      </c>
      <c r="M86" s="131">
        <v>0.7</v>
      </c>
      <c r="N86" s="131">
        <v>0.5</v>
      </c>
      <c r="O86" s="131">
        <v>0.2</v>
      </c>
      <c r="P86" s="131">
        <v>0.7</v>
      </c>
      <c r="Q86" s="132">
        <v>0.4</v>
      </c>
    </row>
    <row r="87" spans="1:17" x14ac:dyDescent="0.2">
      <c r="A87" s="1" t="s">
        <v>28</v>
      </c>
      <c r="F87" s="73" t="s">
        <v>212</v>
      </c>
      <c r="G87" s="104">
        <v>0.4</v>
      </c>
      <c r="H87" s="131">
        <v>0.4</v>
      </c>
      <c r="I87" s="131">
        <v>0.3</v>
      </c>
      <c r="J87" s="131">
        <v>0.3</v>
      </c>
      <c r="K87" s="131">
        <v>0.3</v>
      </c>
      <c r="L87" s="131">
        <v>0.5</v>
      </c>
      <c r="M87" s="131">
        <v>0.5</v>
      </c>
      <c r="N87" s="131">
        <v>0.5</v>
      </c>
      <c r="O87" s="131">
        <v>0.3</v>
      </c>
      <c r="P87" s="131">
        <v>0.5</v>
      </c>
      <c r="Q87" s="132">
        <v>0.4</v>
      </c>
    </row>
    <row r="88" spans="1:17" x14ac:dyDescent="0.2">
      <c r="A88" s="8">
        <v>0</v>
      </c>
      <c r="F88" s="68" t="s">
        <v>183</v>
      </c>
      <c r="G88" s="104">
        <v>0.2</v>
      </c>
      <c r="H88" s="131">
        <v>0.4</v>
      </c>
      <c r="I88" s="131">
        <v>0.5</v>
      </c>
      <c r="J88" s="131">
        <v>0.3</v>
      </c>
      <c r="K88" s="131">
        <v>0.3</v>
      </c>
      <c r="L88" s="131">
        <v>0.4</v>
      </c>
      <c r="M88" s="131">
        <v>0.5</v>
      </c>
      <c r="N88" s="131">
        <v>0.4</v>
      </c>
      <c r="O88" s="131">
        <v>0.3</v>
      </c>
      <c r="P88" s="131">
        <v>0.5</v>
      </c>
      <c r="Q88" s="132">
        <v>0.4</v>
      </c>
    </row>
    <row r="89" spans="1:17" x14ac:dyDescent="0.2">
      <c r="A89" s="8">
        <v>0.08</v>
      </c>
      <c r="F89" s="74" t="s">
        <v>213</v>
      </c>
      <c r="G89" s="104">
        <v>0.4</v>
      </c>
      <c r="H89" s="131">
        <v>0.5</v>
      </c>
      <c r="I89" s="131">
        <v>0.5</v>
      </c>
      <c r="J89" s="131">
        <v>0.3</v>
      </c>
      <c r="K89" s="131">
        <v>0.4</v>
      </c>
      <c r="L89" s="131">
        <v>0.5</v>
      </c>
      <c r="M89" s="131">
        <v>0.6</v>
      </c>
      <c r="N89" s="131">
        <v>0.5</v>
      </c>
      <c r="O89" s="131">
        <v>0.3</v>
      </c>
      <c r="P89" s="131">
        <v>0.5</v>
      </c>
      <c r="Q89" s="132">
        <v>0.3</v>
      </c>
    </row>
    <row r="90" spans="1:17" x14ac:dyDescent="0.2">
      <c r="A90" s="8">
        <v>0.1</v>
      </c>
      <c r="F90" s="75" t="s">
        <v>184</v>
      </c>
      <c r="G90" s="104">
        <v>0.4</v>
      </c>
      <c r="H90" s="131">
        <v>0.5</v>
      </c>
      <c r="I90" s="131">
        <v>0.6</v>
      </c>
      <c r="J90" s="131">
        <v>0.3</v>
      </c>
      <c r="K90" s="131">
        <v>0.4</v>
      </c>
      <c r="L90" s="131">
        <v>0.5</v>
      </c>
      <c r="M90" s="131">
        <v>0.6</v>
      </c>
      <c r="N90" s="131">
        <v>0.5</v>
      </c>
      <c r="O90" s="131">
        <v>0.3</v>
      </c>
      <c r="P90" s="131">
        <v>0.6</v>
      </c>
      <c r="Q90" s="132">
        <v>0.3</v>
      </c>
    </row>
    <row r="91" spans="1:17" x14ac:dyDescent="0.2">
      <c r="A91" s="8">
        <v>0.12</v>
      </c>
      <c r="F91" s="68" t="s">
        <v>214</v>
      </c>
      <c r="G91" s="104">
        <v>0.4</v>
      </c>
      <c r="H91" s="131">
        <v>0.5</v>
      </c>
      <c r="I91" s="131">
        <v>0.5</v>
      </c>
      <c r="J91" s="131">
        <v>0.3</v>
      </c>
      <c r="K91" s="131">
        <v>0.4</v>
      </c>
      <c r="L91" s="131">
        <v>0.5</v>
      </c>
      <c r="M91" s="131">
        <v>0.5</v>
      </c>
      <c r="N91" s="131">
        <v>0.5</v>
      </c>
      <c r="O91" s="131">
        <v>0.3</v>
      </c>
      <c r="P91" s="131">
        <v>0.6</v>
      </c>
      <c r="Q91" s="132">
        <v>0.3</v>
      </c>
    </row>
    <row r="92" spans="1:17" x14ac:dyDescent="0.2">
      <c r="A92" s="8">
        <v>0.16</v>
      </c>
      <c r="F92" s="68" t="s">
        <v>215</v>
      </c>
      <c r="G92" s="104">
        <v>0.7</v>
      </c>
      <c r="H92" s="131">
        <v>1</v>
      </c>
      <c r="I92" s="131">
        <v>1.1000000000000001</v>
      </c>
      <c r="J92" s="131">
        <v>0.9</v>
      </c>
      <c r="K92" s="131">
        <v>1</v>
      </c>
      <c r="L92" s="131">
        <v>1.2</v>
      </c>
      <c r="M92" s="131">
        <v>1.3</v>
      </c>
      <c r="N92" s="131">
        <v>1.1000000000000001</v>
      </c>
      <c r="O92" s="131">
        <v>0.9</v>
      </c>
      <c r="P92" s="131">
        <v>1.4</v>
      </c>
      <c r="Q92" s="132">
        <v>0.7</v>
      </c>
    </row>
    <row r="93" spans="1:17" x14ac:dyDescent="0.2">
      <c r="A93" s="8">
        <v>0.2</v>
      </c>
      <c r="F93" s="74" t="s">
        <v>153</v>
      </c>
      <c r="G93" s="104">
        <v>1.2</v>
      </c>
      <c r="H93" s="131">
        <v>1.6</v>
      </c>
      <c r="I93" s="131">
        <v>1.9</v>
      </c>
      <c r="J93" s="131">
        <v>1.7</v>
      </c>
      <c r="K93" s="131">
        <v>2</v>
      </c>
      <c r="L93" s="131">
        <v>1.5</v>
      </c>
      <c r="M93" s="131">
        <v>1.7</v>
      </c>
      <c r="N93" s="131">
        <v>1.7</v>
      </c>
      <c r="O93" s="131">
        <v>1.7</v>
      </c>
      <c r="P93" s="131">
        <v>1.7</v>
      </c>
      <c r="Q93" s="132">
        <v>1.4</v>
      </c>
    </row>
    <row r="94" spans="1:17" x14ac:dyDescent="0.2">
      <c r="F94" s="75" t="s">
        <v>154</v>
      </c>
      <c r="G94" s="104">
        <v>0.9</v>
      </c>
      <c r="H94" s="131">
        <v>1.4</v>
      </c>
      <c r="I94" s="131">
        <v>1.6</v>
      </c>
      <c r="J94" s="131">
        <v>1.2</v>
      </c>
      <c r="K94" s="131">
        <v>1.2</v>
      </c>
      <c r="L94" s="131">
        <v>1.5</v>
      </c>
      <c r="M94" s="131">
        <v>1.9</v>
      </c>
      <c r="N94" s="131">
        <v>1.5</v>
      </c>
      <c r="O94" s="131">
        <v>1.1000000000000001</v>
      </c>
      <c r="P94" s="131">
        <v>1.7</v>
      </c>
      <c r="Q94" s="132">
        <v>1</v>
      </c>
    </row>
    <row r="95" spans="1:17" x14ac:dyDescent="0.2">
      <c r="A95" s="1" t="s">
        <v>29</v>
      </c>
      <c r="F95" s="75" t="s">
        <v>161</v>
      </c>
      <c r="G95" s="104">
        <v>0.4</v>
      </c>
      <c r="H95" s="131">
        <v>0.6</v>
      </c>
      <c r="I95" s="131">
        <v>0.7</v>
      </c>
      <c r="J95" s="131">
        <v>0.4</v>
      </c>
      <c r="K95" s="131">
        <v>0.6</v>
      </c>
      <c r="L95" s="131">
        <v>0.7</v>
      </c>
      <c r="M95" s="131">
        <v>0.8</v>
      </c>
      <c r="N95" s="131">
        <v>0.7</v>
      </c>
      <c r="O95" s="131">
        <v>0.5</v>
      </c>
      <c r="P95" s="131">
        <v>0.8</v>
      </c>
      <c r="Q95" s="132">
        <v>0.3</v>
      </c>
    </row>
    <row r="96" spans="1:17" x14ac:dyDescent="0.2">
      <c r="A96" s="8">
        <v>0</v>
      </c>
      <c r="F96" s="75" t="s">
        <v>155</v>
      </c>
      <c r="G96" s="104">
        <v>0.2</v>
      </c>
      <c r="H96" s="131">
        <v>0.3</v>
      </c>
      <c r="I96" s="131">
        <v>0.2</v>
      </c>
      <c r="J96" s="131">
        <v>0.2</v>
      </c>
      <c r="K96" s="131">
        <v>0.2</v>
      </c>
      <c r="L96" s="131">
        <v>0.3</v>
      </c>
      <c r="M96" s="131">
        <v>0.2</v>
      </c>
      <c r="N96" s="131">
        <v>0.3</v>
      </c>
      <c r="O96" s="131">
        <v>0.2</v>
      </c>
      <c r="P96" s="131">
        <v>0.5</v>
      </c>
      <c r="Q96" s="132">
        <v>0.2</v>
      </c>
    </row>
    <row r="97" spans="1:17" ht="13.5" thickBot="1" x14ac:dyDescent="0.25">
      <c r="A97" s="8">
        <v>0.04</v>
      </c>
      <c r="F97" s="76" t="s">
        <v>60</v>
      </c>
      <c r="G97" s="106">
        <v>0.2</v>
      </c>
      <c r="H97" s="107">
        <v>0.3</v>
      </c>
      <c r="I97" s="107">
        <v>0.2</v>
      </c>
      <c r="J97" s="107">
        <v>0.2</v>
      </c>
      <c r="K97" s="107">
        <v>0.2</v>
      </c>
      <c r="L97" s="107">
        <v>0.3</v>
      </c>
      <c r="M97" s="107">
        <v>0.2</v>
      </c>
      <c r="N97" s="107">
        <v>0.3</v>
      </c>
      <c r="O97" s="107">
        <v>0.2</v>
      </c>
      <c r="P97" s="107">
        <v>0.5</v>
      </c>
      <c r="Q97" s="108">
        <v>0.2</v>
      </c>
    </row>
    <row r="98" spans="1:17" ht="13.5" thickBot="1" x14ac:dyDescent="0.25">
      <c r="A98" s="8">
        <v>0.06</v>
      </c>
      <c r="F98" s="80" t="s">
        <v>118</v>
      </c>
      <c r="G98" s="133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>
        <v>0</v>
      </c>
      <c r="P98" s="134">
        <v>0</v>
      </c>
      <c r="Q98" s="135">
        <v>0</v>
      </c>
    </row>
    <row r="99" spans="1:17" x14ac:dyDescent="0.2">
      <c r="A99" s="8">
        <v>0.08</v>
      </c>
      <c r="F99" s="81" t="s">
        <v>59</v>
      </c>
      <c r="G99" s="102">
        <v>0.1</v>
      </c>
      <c r="H99" s="129">
        <v>0.1</v>
      </c>
      <c r="I99" s="129">
        <v>0.1</v>
      </c>
      <c r="J99" s="129">
        <v>0.1</v>
      </c>
      <c r="K99" s="129">
        <v>0.1</v>
      </c>
      <c r="L99" s="129">
        <v>0.1</v>
      </c>
      <c r="M99" s="129">
        <v>0.1</v>
      </c>
      <c r="N99" s="129">
        <v>0.1</v>
      </c>
      <c r="O99" s="129">
        <v>0.1</v>
      </c>
      <c r="P99" s="129">
        <v>0.1</v>
      </c>
      <c r="Q99" s="130">
        <v>0.1</v>
      </c>
    </row>
    <row r="100" spans="1:17" x14ac:dyDescent="0.2">
      <c r="A100" s="8">
        <v>0.09</v>
      </c>
      <c r="F100" s="75" t="s">
        <v>185</v>
      </c>
      <c r="G100" s="104">
        <v>0.2</v>
      </c>
      <c r="H100" s="131">
        <v>0.3</v>
      </c>
      <c r="I100" s="131">
        <v>0.3</v>
      </c>
      <c r="J100" s="131">
        <v>0.3</v>
      </c>
      <c r="K100" s="131">
        <v>0.2</v>
      </c>
      <c r="L100" s="131">
        <v>0.3</v>
      </c>
      <c r="M100" s="131">
        <v>0.3</v>
      </c>
      <c r="N100" s="131">
        <v>0.3</v>
      </c>
      <c r="O100" s="131">
        <v>0.2</v>
      </c>
      <c r="P100" s="131">
        <v>0.4</v>
      </c>
      <c r="Q100" s="132">
        <v>0.3</v>
      </c>
    </row>
    <row r="101" spans="1:17" x14ac:dyDescent="0.2">
      <c r="A101" s="8">
        <v>0.1</v>
      </c>
      <c r="F101" s="75" t="s">
        <v>186</v>
      </c>
      <c r="G101" s="104">
        <v>0.3</v>
      </c>
      <c r="H101" s="131">
        <v>0.4</v>
      </c>
      <c r="I101" s="131">
        <v>0.4</v>
      </c>
      <c r="J101" s="131">
        <v>0.4</v>
      </c>
      <c r="K101" s="131">
        <v>0.4</v>
      </c>
      <c r="L101" s="131">
        <v>0.3</v>
      </c>
      <c r="M101" s="131">
        <v>0.4</v>
      </c>
      <c r="N101" s="131">
        <v>0.4</v>
      </c>
      <c r="O101" s="131">
        <v>0.3</v>
      </c>
      <c r="P101" s="131">
        <v>0.4</v>
      </c>
      <c r="Q101" s="132">
        <v>0.3</v>
      </c>
    </row>
    <row r="102" spans="1:17" x14ac:dyDescent="0.2">
      <c r="A102" s="8">
        <v>0.11</v>
      </c>
      <c r="F102" s="68" t="s">
        <v>156</v>
      </c>
      <c r="G102" s="104">
        <v>0.2</v>
      </c>
      <c r="H102" s="131">
        <v>0.2</v>
      </c>
      <c r="I102" s="131">
        <v>0.2</v>
      </c>
      <c r="J102" s="131">
        <v>0.3</v>
      </c>
      <c r="K102" s="131">
        <v>0.2</v>
      </c>
      <c r="L102" s="131">
        <v>0.2</v>
      </c>
      <c r="M102" s="131">
        <v>0.2</v>
      </c>
      <c r="N102" s="131">
        <v>0.3</v>
      </c>
      <c r="O102" s="131">
        <v>0.2</v>
      </c>
      <c r="P102" s="131">
        <v>0.3</v>
      </c>
      <c r="Q102" s="132">
        <v>0.3</v>
      </c>
    </row>
    <row r="103" spans="1:17" x14ac:dyDescent="0.2">
      <c r="A103" s="8">
        <v>0.12</v>
      </c>
      <c r="F103" s="75" t="s">
        <v>187</v>
      </c>
      <c r="G103" s="104">
        <v>0.1</v>
      </c>
      <c r="H103" s="131">
        <v>0.2</v>
      </c>
      <c r="I103" s="131">
        <v>0.2</v>
      </c>
      <c r="J103" s="131">
        <v>0.3</v>
      </c>
      <c r="K103" s="131">
        <v>0.2</v>
      </c>
      <c r="L103" s="131">
        <v>0.1</v>
      </c>
      <c r="M103" s="131">
        <v>0.1</v>
      </c>
      <c r="N103" s="131">
        <v>0.2</v>
      </c>
      <c r="O103" s="131">
        <v>0.2</v>
      </c>
      <c r="P103" s="131">
        <v>0.1</v>
      </c>
      <c r="Q103" s="132">
        <v>0.2</v>
      </c>
    </row>
    <row r="104" spans="1:17" ht="13.5" thickBot="1" x14ac:dyDescent="0.25">
      <c r="A104" s="1" t="s">
        <v>30</v>
      </c>
      <c r="F104" s="82" t="s">
        <v>216</v>
      </c>
      <c r="G104" s="104">
        <v>0.1</v>
      </c>
      <c r="H104" s="131">
        <v>0.2</v>
      </c>
      <c r="I104" s="131">
        <v>0.2</v>
      </c>
      <c r="J104" s="131">
        <v>0.3</v>
      </c>
      <c r="K104" s="131">
        <v>0.2</v>
      </c>
      <c r="L104" s="131">
        <v>0.1</v>
      </c>
      <c r="M104" s="131">
        <v>0.1</v>
      </c>
      <c r="N104" s="131">
        <v>0.2</v>
      </c>
      <c r="O104" s="131">
        <v>0.2</v>
      </c>
      <c r="P104" s="131">
        <v>0.1</v>
      </c>
      <c r="Q104" s="132">
        <v>0.2</v>
      </c>
    </row>
    <row r="105" spans="1:17" ht="14.25" thickTop="1" thickBot="1" x14ac:dyDescent="0.25">
      <c r="A105" s="8">
        <v>0</v>
      </c>
      <c r="F105" s="82" t="s">
        <v>91</v>
      </c>
      <c r="G105" s="131">
        <v>0.1</v>
      </c>
      <c r="H105" s="131">
        <v>0.3</v>
      </c>
      <c r="I105" s="131">
        <v>0.3</v>
      </c>
      <c r="J105" s="131">
        <v>0.3</v>
      </c>
      <c r="K105" s="131">
        <v>0.2</v>
      </c>
      <c r="L105" s="131">
        <v>0.3</v>
      </c>
      <c r="M105" s="131">
        <v>0.3</v>
      </c>
      <c r="N105" s="131">
        <v>0.3</v>
      </c>
      <c r="O105" s="131">
        <v>0.3</v>
      </c>
      <c r="P105" s="131">
        <v>0.2</v>
      </c>
      <c r="Q105" s="132">
        <v>0.3</v>
      </c>
    </row>
    <row r="106" spans="1:17" ht="13.5" thickTop="1" x14ac:dyDescent="0.2">
      <c r="A106" s="8">
        <v>0.01</v>
      </c>
      <c r="F106" s="83" t="s">
        <v>188</v>
      </c>
      <c r="G106" s="131">
        <v>0.2</v>
      </c>
      <c r="H106" s="131">
        <v>0.3</v>
      </c>
      <c r="I106" s="131">
        <v>0.3</v>
      </c>
      <c r="J106" s="131">
        <v>0.3</v>
      </c>
      <c r="K106" s="131">
        <v>0.3</v>
      </c>
      <c r="L106" s="131">
        <v>0.3</v>
      </c>
      <c r="M106" s="131">
        <v>0.4</v>
      </c>
      <c r="N106" s="131">
        <v>0.3</v>
      </c>
      <c r="O106" s="131">
        <v>0.4</v>
      </c>
      <c r="P106" s="131">
        <v>0.2</v>
      </c>
      <c r="Q106" s="132">
        <v>0.3</v>
      </c>
    </row>
    <row r="107" spans="1:17" x14ac:dyDescent="0.2">
      <c r="A107" s="8">
        <v>0.02</v>
      </c>
      <c r="F107" s="68" t="s">
        <v>189</v>
      </c>
      <c r="G107" s="131">
        <v>0.2</v>
      </c>
      <c r="H107" s="131">
        <v>0.4</v>
      </c>
      <c r="I107" s="131">
        <v>0.4</v>
      </c>
      <c r="J107" s="131">
        <v>0.3</v>
      </c>
      <c r="K107" s="131">
        <v>0.3</v>
      </c>
      <c r="L107" s="131">
        <v>0.6</v>
      </c>
      <c r="M107" s="131">
        <v>0.6</v>
      </c>
      <c r="N107" s="131">
        <v>0.5</v>
      </c>
      <c r="O107" s="131">
        <v>0.3</v>
      </c>
      <c r="P107" s="131">
        <v>0.6</v>
      </c>
      <c r="Q107" s="132">
        <v>0.2</v>
      </c>
    </row>
    <row r="108" spans="1:17" ht="13.5" thickBot="1" x14ac:dyDescent="0.25">
      <c r="A108" s="8">
        <v>0.03</v>
      </c>
      <c r="F108" s="72" t="s">
        <v>218</v>
      </c>
      <c r="G108" s="131">
        <v>0.4</v>
      </c>
      <c r="H108" s="131">
        <v>0.5</v>
      </c>
      <c r="I108" s="131">
        <v>0.5</v>
      </c>
      <c r="J108" s="131">
        <v>0.3</v>
      </c>
      <c r="K108" s="131">
        <v>0.4</v>
      </c>
      <c r="L108" s="131">
        <v>0.6</v>
      </c>
      <c r="M108" s="131">
        <v>0.7</v>
      </c>
      <c r="N108" s="131">
        <v>0.5</v>
      </c>
      <c r="O108" s="131">
        <v>0.3</v>
      </c>
      <c r="P108" s="131">
        <v>0.7</v>
      </c>
      <c r="Q108" s="132">
        <v>0.3</v>
      </c>
    </row>
    <row r="109" spans="1:17" ht="13.5" thickBot="1" x14ac:dyDescent="0.25">
      <c r="A109" s="8">
        <v>0.04</v>
      </c>
      <c r="F109" s="148" t="s">
        <v>170</v>
      </c>
      <c r="G109" s="149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>
        <v>0</v>
      </c>
      <c r="P109" s="134">
        <v>0</v>
      </c>
      <c r="Q109" s="135">
        <v>0</v>
      </c>
    </row>
    <row r="110" spans="1:17" x14ac:dyDescent="0.2">
      <c r="A110" s="8">
        <v>0.05</v>
      </c>
      <c r="F110" s="72" t="s">
        <v>157</v>
      </c>
      <c r="G110" s="131">
        <v>0.3</v>
      </c>
      <c r="H110" s="131">
        <v>0.5</v>
      </c>
      <c r="I110" s="131">
        <v>0.6</v>
      </c>
      <c r="J110" s="131">
        <v>0.5</v>
      </c>
      <c r="K110" s="131">
        <v>0.5</v>
      </c>
      <c r="L110" s="131">
        <v>0.6</v>
      </c>
      <c r="M110" s="131">
        <v>0.7</v>
      </c>
      <c r="N110" s="131">
        <v>0.6</v>
      </c>
      <c r="O110" s="131">
        <v>0.5</v>
      </c>
      <c r="P110" s="131">
        <v>0.7</v>
      </c>
      <c r="Q110" s="132">
        <v>0.5</v>
      </c>
    </row>
    <row r="111" spans="1:17" x14ac:dyDescent="0.2">
      <c r="A111" s="8">
        <v>0.06</v>
      </c>
      <c r="F111" s="68" t="s">
        <v>158</v>
      </c>
      <c r="G111" s="131">
        <v>0.4</v>
      </c>
      <c r="H111" s="131">
        <v>0.5</v>
      </c>
      <c r="I111" s="131">
        <v>0.7</v>
      </c>
      <c r="J111" s="131">
        <v>0.5</v>
      </c>
      <c r="K111" s="131">
        <v>0.6</v>
      </c>
      <c r="L111" s="131">
        <v>0.6</v>
      </c>
      <c r="M111" s="131">
        <v>0.7</v>
      </c>
      <c r="N111" s="131">
        <v>0.6</v>
      </c>
      <c r="O111" s="131">
        <v>0.6</v>
      </c>
      <c r="P111" s="131">
        <v>0.7</v>
      </c>
      <c r="Q111" s="132">
        <v>0.6</v>
      </c>
    </row>
    <row r="112" spans="1:17" x14ac:dyDescent="0.2">
      <c r="A112" s="8">
        <v>7.0000000000000007E-2</v>
      </c>
      <c r="F112" s="73" t="s">
        <v>159</v>
      </c>
      <c r="G112" s="104">
        <v>0.5</v>
      </c>
      <c r="H112" s="131">
        <v>0.7</v>
      </c>
      <c r="I112" s="131">
        <v>0.7</v>
      </c>
      <c r="J112" s="131">
        <v>0.5</v>
      </c>
      <c r="K112" s="131">
        <v>0.6</v>
      </c>
      <c r="L112" s="131">
        <v>0.8</v>
      </c>
      <c r="M112" s="131">
        <v>0.9</v>
      </c>
      <c r="N112" s="131">
        <v>0.9</v>
      </c>
      <c r="O112" s="131">
        <v>0.6</v>
      </c>
      <c r="P112" s="131">
        <v>1.1000000000000001</v>
      </c>
      <c r="Q112" s="132">
        <v>0.5</v>
      </c>
    </row>
    <row r="113" spans="1:17" x14ac:dyDescent="0.2">
      <c r="A113" s="8">
        <v>0.08</v>
      </c>
      <c r="F113" s="73" t="s">
        <v>75</v>
      </c>
      <c r="G113" s="104">
        <v>0.1</v>
      </c>
      <c r="H113" s="131">
        <v>0.1</v>
      </c>
      <c r="I113" s="131">
        <v>0.1</v>
      </c>
      <c r="J113" s="131">
        <v>0.1</v>
      </c>
      <c r="K113" s="131">
        <v>0.1</v>
      </c>
      <c r="L113" s="131">
        <v>0.1</v>
      </c>
      <c r="M113" s="131">
        <v>0.1</v>
      </c>
      <c r="N113" s="131">
        <v>0.1</v>
      </c>
      <c r="O113" s="131">
        <v>0.1</v>
      </c>
      <c r="P113" s="131">
        <v>0.1</v>
      </c>
      <c r="Q113" s="132">
        <v>0.1</v>
      </c>
    </row>
    <row r="114" spans="1:17" ht="13.5" thickBot="1" x14ac:dyDescent="0.25">
      <c r="A114" s="8">
        <v>0.09</v>
      </c>
      <c r="F114" s="84" t="s">
        <v>160</v>
      </c>
      <c r="G114" s="106">
        <v>0.1</v>
      </c>
      <c r="H114" s="107">
        <v>0.1</v>
      </c>
      <c r="I114" s="107">
        <v>0.1</v>
      </c>
      <c r="J114" s="107">
        <v>0.1</v>
      </c>
      <c r="K114" s="107">
        <v>0.1</v>
      </c>
      <c r="L114" s="107">
        <v>0.1</v>
      </c>
      <c r="M114" s="107">
        <v>0.1</v>
      </c>
      <c r="N114" s="107">
        <v>0.1</v>
      </c>
      <c r="O114" s="107">
        <v>0.1</v>
      </c>
      <c r="P114" s="107">
        <v>0.1</v>
      </c>
      <c r="Q114" s="108">
        <v>0.1</v>
      </c>
    </row>
    <row r="115" spans="1:17" x14ac:dyDescent="0.2">
      <c r="A115" s="8">
        <v>0.1</v>
      </c>
      <c r="F115" s="85" t="s">
        <v>206</v>
      </c>
      <c r="G115" s="154">
        <v>1.2</v>
      </c>
      <c r="H115" s="154">
        <v>1</v>
      </c>
      <c r="I115" s="154">
        <v>1.4</v>
      </c>
      <c r="J115" s="154">
        <v>0.8</v>
      </c>
      <c r="K115" s="154">
        <v>0.8</v>
      </c>
      <c r="L115" s="154">
        <v>1.2</v>
      </c>
      <c r="M115" s="154">
        <v>2</v>
      </c>
      <c r="N115" s="154">
        <v>1.1000000000000001</v>
      </c>
      <c r="O115" s="154">
        <v>0.7</v>
      </c>
      <c r="P115" s="154">
        <v>1.4</v>
      </c>
      <c r="Q115" s="154">
        <v>0.5</v>
      </c>
    </row>
    <row r="116" spans="1:17" x14ac:dyDescent="0.2">
      <c r="A116" s="1" t="s">
        <v>24</v>
      </c>
      <c r="F116" s="85" t="s">
        <v>207</v>
      </c>
      <c r="G116" s="154">
        <v>1.1000000000000001</v>
      </c>
      <c r="H116" s="154">
        <v>1.2</v>
      </c>
      <c r="I116" s="154">
        <v>1.5</v>
      </c>
      <c r="J116" s="154">
        <v>0.5</v>
      </c>
      <c r="K116" s="154">
        <v>0.5</v>
      </c>
      <c r="L116" s="154">
        <v>1.9</v>
      </c>
      <c r="M116" s="154">
        <v>2.5</v>
      </c>
      <c r="N116" s="154">
        <v>1.3</v>
      </c>
      <c r="O116" s="154">
        <v>0.5</v>
      </c>
      <c r="P116" s="154">
        <v>2.2999999999999998</v>
      </c>
      <c r="Q116" s="154">
        <v>0.1</v>
      </c>
    </row>
    <row r="117" spans="1:17" x14ac:dyDescent="0.2">
      <c r="A117" s="8">
        <v>0</v>
      </c>
      <c r="F117" s="85" t="s">
        <v>195</v>
      </c>
      <c r="G117" s="154">
        <v>1</v>
      </c>
      <c r="H117" s="154">
        <v>1.9</v>
      </c>
      <c r="I117" s="154">
        <v>2</v>
      </c>
      <c r="J117" s="154">
        <v>1.4</v>
      </c>
      <c r="K117" s="154">
        <v>1.2</v>
      </c>
      <c r="L117" s="154">
        <v>2.4</v>
      </c>
      <c r="M117" s="154">
        <v>2.7</v>
      </c>
      <c r="N117" s="154">
        <v>1.9</v>
      </c>
      <c r="O117" s="154">
        <v>1.2</v>
      </c>
      <c r="P117" s="154">
        <v>2.5</v>
      </c>
      <c r="Q117" s="154">
        <v>1</v>
      </c>
    </row>
    <row r="118" spans="1:17" x14ac:dyDescent="0.2">
      <c r="A118" s="8">
        <v>0.05</v>
      </c>
      <c r="F118" s="85" t="s">
        <v>217</v>
      </c>
      <c r="G118" s="154">
        <v>0.1</v>
      </c>
      <c r="H118" s="154">
        <v>0.3</v>
      </c>
      <c r="I118" s="154">
        <v>0.3</v>
      </c>
      <c r="J118" s="154">
        <v>0.3</v>
      </c>
      <c r="K118" s="154">
        <v>0.2</v>
      </c>
      <c r="L118" s="154">
        <v>0.3</v>
      </c>
      <c r="M118" s="154">
        <v>0.3</v>
      </c>
      <c r="N118" s="154">
        <v>0.3</v>
      </c>
      <c r="O118" s="154">
        <v>0.3</v>
      </c>
      <c r="P118" s="154">
        <v>0.2</v>
      </c>
      <c r="Q118" s="154">
        <v>0.3</v>
      </c>
    </row>
    <row r="119" spans="1:17" x14ac:dyDescent="0.2">
      <c r="A119" s="8">
        <v>0.1</v>
      </c>
      <c r="F119" s="85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">
      <c r="A120" s="8">
        <v>0.15</v>
      </c>
      <c r="F120" s="85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">
      <c r="F121" s="85"/>
    </row>
    <row r="122" spans="1:17" x14ac:dyDescent="0.2">
      <c r="A122" s="1" t="s">
        <v>35</v>
      </c>
      <c r="F122" s="85"/>
    </row>
    <row r="123" spans="1:17" ht="13.5" thickBot="1" x14ac:dyDescent="0.25">
      <c r="A123" s="1" t="s">
        <v>3</v>
      </c>
    </row>
    <row r="124" spans="1:17" ht="14.25" thickTop="1" thickBot="1" x14ac:dyDescent="0.25">
      <c r="A124" s="1" t="s">
        <v>36</v>
      </c>
      <c r="F124" s="86" t="s">
        <v>144</v>
      </c>
      <c r="G124" s="101" t="s">
        <v>10</v>
      </c>
      <c r="H124" s="101" t="s">
        <v>11</v>
      </c>
      <c r="I124" s="101" t="s">
        <v>12</v>
      </c>
      <c r="J124" s="101" t="s">
        <v>13</v>
      </c>
      <c r="K124" s="101" t="s">
        <v>15</v>
      </c>
      <c r="L124" s="101" t="s">
        <v>16</v>
      </c>
      <c r="M124" s="101" t="s">
        <v>18</v>
      </c>
      <c r="N124" s="101" t="s">
        <v>85</v>
      </c>
      <c r="O124" s="101" t="s">
        <v>86</v>
      </c>
      <c r="P124" s="101" t="s">
        <v>87</v>
      </c>
      <c r="Q124" s="101" t="s">
        <v>96</v>
      </c>
    </row>
    <row r="125" spans="1:17" ht="14.25" x14ac:dyDescent="0.3">
      <c r="F125" s="29" t="s">
        <v>197</v>
      </c>
      <c r="G125" s="102">
        <v>0.1</v>
      </c>
      <c r="H125" s="129">
        <v>0.1</v>
      </c>
      <c r="I125" s="129">
        <v>0.1</v>
      </c>
      <c r="J125" s="129">
        <v>0.1</v>
      </c>
      <c r="K125" s="129">
        <v>0.1</v>
      </c>
      <c r="L125" s="129">
        <v>0.1</v>
      </c>
      <c r="M125" s="129">
        <v>0.1</v>
      </c>
      <c r="N125" s="129">
        <v>0.1</v>
      </c>
      <c r="O125" s="129">
        <v>0.1</v>
      </c>
      <c r="P125" s="129">
        <v>0.1</v>
      </c>
      <c r="Q125" s="130">
        <v>0.1</v>
      </c>
    </row>
    <row r="126" spans="1:17" ht="14.25" x14ac:dyDescent="0.3">
      <c r="A126" s="1" t="s">
        <v>37</v>
      </c>
      <c r="F126" s="29" t="s">
        <v>198</v>
      </c>
      <c r="G126" s="104">
        <v>0.1</v>
      </c>
      <c r="H126" s="131">
        <v>0.1</v>
      </c>
      <c r="I126" s="131">
        <v>0.2</v>
      </c>
      <c r="J126" s="131">
        <v>0.1</v>
      </c>
      <c r="K126" s="131">
        <v>0.2</v>
      </c>
      <c r="L126" s="131">
        <v>0.1</v>
      </c>
      <c r="M126" s="131">
        <v>0.1</v>
      </c>
      <c r="N126" s="131">
        <v>0.1</v>
      </c>
      <c r="O126" s="131">
        <v>0.2</v>
      </c>
      <c r="P126" s="131">
        <v>0.1</v>
      </c>
      <c r="Q126" s="132">
        <v>0.2</v>
      </c>
    </row>
    <row r="127" spans="1:17" ht="14.25" x14ac:dyDescent="0.3">
      <c r="A127" s="1" t="s">
        <v>38</v>
      </c>
      <c r="F127" s="29" t="s">
        <v>162</v>
      </c>
      <c r="G127" s="104">
        <v>0.1</v>
      </c>
      <c r="H127" s="131">
        <v>0.1</v>
      </c>
      <c r="I127" s="131">
        <v>0.1</v>
      </c>
      <c r="J127" s="131">
        <v>0.1</v>
      </c>
      <c r="K127" s="131">
        <v>0.1</v>
      </c>
      <c r="L127" s="131">
        <v>0.1</v>
      </c>
      <c r="M127" s="131">
        <v>0.1</v>
      </c>
      <c r="N127" s="131">
        <v>0.1</v>
      </c>
      <c r="O127" s="131">
        <v>0.1</v>
      </c>
      <c r="P127" s="131">
        <v>0.1</v>
      </c>
      <c r="Q127" s="132">
        <v>0.1</v>
      </c>
    </row>
    <row r="128" spans="1:17" ht="14.25" x14ac:dyDescent="0.3">
      <c r="A128" s="1" t="s">
        <v>102</v>
      </c>
      <c r="F128" s="29" t="s">
        <v>175</v>
      </c>
      <c r="G128" s="104">
        <v>0.1</v>
      </c>
      <c r="H128" s="131">
        <v>0.1</v>
      </c>
      <c r="I128" s="131">
        <v>0.1</v>
      </c>
      <c r="J128" s="131">
        <v>0.1</v>
      </c>
      <c r="K128" s="131">
        <v>0.1</v>
      </c>
      <c r="L128" s="131">
        <v>0.1</v>
      </c>
      <c r="M128" s="131">
        <v>0.1</v>
      </c>
      <c r="N128" s="131">
        <v>0.1</v>
      </c>
      <c r="O128" s="131">
        <v>0.1</v>
      </c>
      <c r="P128" s="131">
        <v>0.1</v>
      </c>
      <c r="Q128" s="132">
        <v>0.1</v>
      </c>
    </row>
    <row r="129" spans="1:17" ht="14.25" x14ac:dyDescent="0.3">
      <c r="A129" s="1" t="s">
        <v>70</v>
      </c>
      <c r="F129" s="29" t="s">
        <v>163</v>
      </c>
      <c r="G129" s="104">
        <v>0.1</v>
      </c>
      <c r="H129" s="131">
        <v>0.1</v>
      </c>
      <c r="I129" s="131">
        <v>0.1</v>
      </c>
      <c r="J129" s="131">
        <v>0.1</v>
      </c>
      <c r="K129" s="131">
        <v>0.1</v>
      </c>
      <c r="L129" s="131">
        <v>0.1</v>
      </c>
      <c r="M129" s="131">
        <v>0.1</v>
      </c>
      <c r="N129" s="131">
        <v>0.1</v>
      </c>
      <c r="O129" s="131">
        <v>0.1</v>
      </c>
      <c r="P129" s="131">
        <v>0.1</v>
      </c>
      <c r="Q129" s="132">
        <v>0.1</v>
      </c>
    </row>
    <row r="130" spans="1:17" ht="14.25" x14ac:dyDescent="0.3">
      <c r="A130" s="1" t="s">
        <v>71</v>
      </c>
      <c r="F130" s="29" t="s">
        <v>199</v>
      </c>
      <c r="G130" s="104">
        <v>0.1</v>
      </c>
      <c r="H130" s="131">
        <v>0.1</v>
      </c>
      <c r="I130" s="131">
        <v>0.1</v>
      </c>
      <c r="J130" s="131">
        <v>0.1</v>
      </c>
      <c r="K130" s="131">
        <v>0.1</v>
      </c>
      <c r="L130" s="131">
        <v>0.1</v>
      </c>
      <c r="M130" s="131">
        <v>0.1</v>
      </c>
      <c r="N130" s="131">
        <v>0.1</v>
      </c>
      <c r="O130" s="131">
        <v>0.1</v>
      </c>
      <c r="P130" s="131">
        <v>0.1</v>
      </c>
      <c r="Q130" s="132">
        <v>0.1</v>
      </c>
    </row>
    <row r="131" spans="1:17" ht="14.25" x14ac:dyDescent="0.3">
      <c r="A131" s="1" t="s">
        <v>72</v>
      </c>
      <c r="F131" s="29" t="s">
        <v>176</v>
      </c>
      <c r="G131" s="104">
        <v>0.1</v>
      </c>
      <c r="H131" s="131">
        <v>0.1</v>
      </c>
      <c r="I131" s="131">
        <v>0.1</v>
      </c>
      <c r="J131" s="131">
        <v>0.1</v>
      </c>
      <c r="K131" s="131">
        <v>0.1</v>
      </c>
      <c r="L131" s="131">
        <v>0.1</v>
      </c>
      <c r="M131" s="131">
        <v>0.1</v>
      </c>
      <c r="N131" s="131">
        <v>0.1</v>
      </c>
      <c r="O131" s="131">
        <v>0.1</v>
      </c>
      <c r="P131" s="131">
        <v>0.1</v>
      </c>
      <c r="Q131" s="132">
        <v>0.1</v>
      </c>
    </row>
    <row r="132" spans="1:17" ht="14.25" x14ac:dyDescent="0.3">
      <c r="A132" s="1" t="s">
        <v>73</v>
      </c>
      <c r="F132" s="29" t="s">
        <v>121</v>
      </c>
      <c r="G132" s="104">
        <v>0.1</v>
      </c>
      <c r="H132" s="131">
        <v>0.1</v>
      </c>
      <c r="I132" s="131">
        <v>0.2</v>
      </c>
      <c r="J132" s="131">
        <v>0.2</v>
      </c>
      <c r="K132" s="131">
        <v>0.2</v>
      </c>
      <c r="L132" s="131">
        <v>0.1</v>
      </c>
      <c r="M132" s="131">
        <v>0.2</v>
      </c>
      <c r="N132" s="131">
        <v>0.1</v>
      </c>
      <c r="O132" s="131">
        <v>0.2</v>
      </c>
      <c r="P132" s="131">
        <v>0.1</v>
      </c>
      <c r="Q132" s="132">
        <v>0.2</v>
      </c>
    </row>
    <row r="133" spans="1:17" ht="14.25" x14ac:dyDescent="0.3">
      <c r="A133" s="1" t="s">
        <v>39</v>
      </c>
      <c r="F133" s="29" t="s">
        <v>200</v>
      </c>
      <c r="G133" s="104">
        <v>0.4</v>
      </c>
      <c r="H133" s="131">
        <v>0.2</v>
      </c>
      <c r="I133" s="131">
        <v>0.3</v>
      </c>
      <c r="J133" s="131">
        <v>0.3</v>
      </c>
      <c r="K133" s="131">
        <v>0.3</v>
      </c>
      <c r="L133" s="131">
        <v>0.2</v>
      </c>
      <c r="M133" s="131">
        <v>0.4</v>
      </c>
      <c r="N133" s="131">
        <v>0.4</v>
      </c>
      <c r="O133" s="131">
        <v>0.3</v>
      </c>
      <c r="P133" s="131">
        <v>0.2</v>
      </c>
      <c r="Q133" s="132">
        <v>0.5</v>
      </c>
    </row>
    <row r="134" spans="1:17" ht="14.25" x14ac:dyDescent="0.3">
      <c r="F134" s="29" t="s">
        <v>169</v>
      </c>
      <c r="G134" s="104">
        <v>0.1</v>
      </c>
      <c r="H134" s="131">
        <v>0.1</v>
      </c>
      <c r="I134" s="131">
        <v>0.1</v>
      </c>
      <c r="J134" s="131">
        <v>0.1</v>
      </c>
      <c r="K134" s="131">
        <v>0.1</v>
      </c>
      <c r="L134" s="131">
        <v>0.1</v>
      </c>
      <c r="M134" s="131">
        <v>0.1</v>
      </c>
      <c r="N134" s="131">
        <v>0.1</v>
      </c>
      <c r="O134" s="131">
        <v>0.1</v>
      </c>
      <c r="P134" s="131">
        <v>0.1</v>
      </c>
      <c r="Q134" s="132">
        <v>0.1</v>
      </c>
    </row>
    <row r="135" spans="1:17" ht="14.25" x14ac:dyDescent="0.3">
      <c r="A135" s="1" t="s">
        <v>46</v>
      </c>
      <c r="F135" s="29" t="s">
        <v>165</v>
      </c>
      <c r="G135" s="104">
        <v>0.2</v>
      </c>
      <c r="H135" s="131">
        <v>0.5</v>
      </c>
      <c r="I135" s="131">
        <v>0.6</v>
      </c>
      <c r="J135" s="131">
        <v>0.8</v>
      </c>
      <c r="K135" s="131">
        <v>0.9</v>
      </c>
      <c r="L135" s="131">
        <v>0.2</v>
      </c>
      <c r="M135" s="131">
        <v>0.3</v>
      </c>
      <c r="N135" s="131">
        <v>0.3</v>
      </c>
      <c r="O135" s="131">
        <v>0.5</v>
      </c>
      <c r="P135" s="131">
        <v>0.2</v>
      </c>
      <c r="Q135" s="132">
        <v>0.3</v>
      </c>
    </row>
    <row r="136" spans="1:17" ht="14.25" x14ac:dyDescent="0.3">
      <c r="A136" s="8">
        <v>0</v>
      </c>
      <c r="F136" s="29" t="s">
        <v>202</v>
      </c>
      <c r="G136" s="104">
        <v>0.2</v>
      </c>
      <c r="H136" s="131">
        <v>0.6</v>
      </c>
      <c r="I136" s="131">
        <v>0.7</v>
      </c>
      <c r="J136" s="131">
        <v>0.8</v>
      </c>
      <c r="K136" s="131">
        <v>0.8</v>
      </c>
      <c r="L136" s="131">
        <v>0.5</v>
      </c>
      <c r="M136" s="131">
        <v>0.5</v>
      </c>
      <c r="N136" s="131">
        <v>0.6</v>
      </c>
      <c r="O136" s="131">
        <v>0.7</v>
      </c>
      <c r="P136" s="131">
        <v>0.5</v>
      </c>
      <c r="Q136" s="132">
        <v>0.5</v>
      </c>
    </row>
    <row r="137" spans="1:17" ht="14.25" x14ac:dyDescent="0.3">
      <c r="A137" s="8">
        <v>0.1</v>
      </c>
      <c r="F137" s="29" t="s">
        <v>115</v>
      </c>
      <c r="G137" s="104">
        <v>0.5</v>
      </c>
      <c r="H137" s="131">
        <v>0.9</v>
      </c>
      <c r="I137" s="131">
        <v>1</v>
      </c>
      <c r="J137" s="131">
        <v>1.2</v>
      </c>
      <c r="K137" s="131">
        <v>1.5</v>
      </c>
      <c r="L137" s="131">
        <v>0.6</v>
      </c>
      <c r="M137" s="131">
        <v>0.6</v>
      </c>
      <c r="N137" s="131">
        <v>0.6</v>
      </c>
      <c r="O137" s="131">
        <v>0.7</v>
      </c>
      <c r="P137" s="131">
        <v>0.5</v>
      </c>
      <c r="Q137" s="132">
        <v>0.5</v>
      </c>
    </row>
    <row r="138" spans="1:17" ht="14.25" x14ac:dyDescent="0.3">
      <c r="F138" s="29" t="s">
        <v>106</v>
      </c>
      <c r="G138" s="131">
        <v>0.9</v>
      </c>
      <c r="H138" s="131">
        <v>1.1000000000000001</v>
      </c>
      <c r="I138" s="131">
        <v>1.4</v>
      </c>
      <c r="J138" s="131">
        <v>1.5</v>
      </c>
      <c r="K138" s="131">
        <v>1.8</v>
      </c>
      <c r="L138" s="131">
        <v>0.9</v>
      </c>
      <c r="M138" s="131">
        <v>1</v>
      </c>
      <c r="N138" s="131">
        <v>1.1000000000000001</v>
      </c>
      <c r="O138" s="131">
        <v>1.2</v>
      </c>
      <c r="P138" s="131">
        <v>1</v>
      </c>
      <c r="Q138" s="132">
        <v>0.9</v>
      </c>
    </row>
    <row r="139" spans="1:17" ht="14.25" x14ac:dyDescent="0.3">
      <c r="F139" s="29" t="s">
        <v>168</v>
      </c>
      <c r="G139" s="131">
        <v>1.1000000000000001</v>
      </c>
      <c r="H139" s="131">
        <v>1.5</v>
      </c>
      <c r="I139" s="131">
        <v>1.7</v>
      </c>
      <c r="J139" s="131">
        <v>1.8</v>
      </c>
      <c r="K139" s="131">
        <v>2.2000000000000002</v>
      </c>
      <c r="L139" s="131">
        <v>1</v>
      </c>
      <c r="M139" s="131">
        <v>1.3</v>
      </c>
      <c r="N139" s="131">
        <v>1.5</v>
      </c>
      <c r="O139" s="131">
        <v>1.8</v>
      </c>
      <c r="P139" s="131">
        <v>1.1000000000000001</v>
      </c>
      <c r="Q139" s="132">
        <v>1.3</v>
      </c>
    </row>
    <row r="140" spans="1:17" ht="14.25" x14ac:dyDescent="0.3">
      <c r="A140" s="1" t="s">
        <v>0</v>
      </c>
      <c r="F140" s="29" t="s">
        <v>166</v>
      </c>
      <c r="G140" s="131">
        <v>2</v>
      </c>
      <c r="H140" s="131">
        <v>2.4</v>
      </c>
      <c r="I140" s="131">
        <v>2.7</v>
      </c>
      <c r="J140" s="131">
        <v>2.7</v>
      </c>
      <c r="K140" s="131">
        <v>3.3</v>
      </c>
      <c r="L140" s="131">
        <v>2.1</v>
      </c>
      <c r="M140" s="131">
        <v>2.2999999999999998</v>
      </c>
      <c r="N140" s="131">
        <v>2.2000000000000002</v>
      </c>
      <c r="O140" s="131">
        <v>2.8</v>
      </c>
      <c r="P140" s="131">
        <v>1.6</v>
      </c>
      <c r="Q140" s="132">
        <v>2.2999999999999998</v>
      </c>
    </row>
    <row r="141" spans="1:17" ht="15" thickBot="1" x14ac:dyDescent="0.35">
      <c r="A141" s="8">
        <v>0</v>
      </c>
      <c r="F141" s="30" t="s">
        <v>177</v>
      </c>
      <c r="G141" s="107">
        <v>0.6</v>
      </c>
      <c r="H141" s="107">
        <v>0.9</v>
      </c>
      <c r="I141" s="107">
        <v>1</v>
      </c>
      <c r="J141" s="107">
        <v>1.1000000000000001</v>
      </c>
      <c r="K141" s="107">
        <v>1.1000000000000001</v>
      </c>
      <c r="L141" s="107">
        <v>0.7</v>
      </c>
      <c r="M141" s="107">
        <v>0.8</v>
      </c>
      <c r="N141" s="107">
        <v>1</v>
      </c>
      <c r="O141" s="107">
        <v>1.4</v>
      </c>
      <c r="P141" s="107">
        <v>0.8</v>
      </c>
      <c r="Q141" s="108">
        <v>0.9</v>
      </c>
    </row>
    <row r="142" spans="1:17" ht="14.25" x14ac:dyDescent="0.3">
      <c r="A142" s="8">
        <v>0.05</v>
      </c>
      <c r="F142" s="87" t="s">
        <v>143</v>
      </c>
      <c r="G142" s="102">
        <v>0.1</v>
      </c>
      <c r="H142" s="129">
        <v>0.1</v>
      </c>
      <c r="I142" s="129">
        <v>0.1</v>
      </c>
      <c r="J142" s="129">
        <v>0.1</v>
      </c>
      <c r="K142" s="129">
        <v>0.1</v>
      </c>
      <c r="L142" s="129">
        <v>0.1</v>
      </c>
      <c r="M142" s="129">
        <v>0.1</v>
      </c>
      <c r="N142" s="129">
        <v>0.1</v>
      </c>
      <c r="O142" s="129">
        <v>0.1</v>
      </c>
      <c r="P142" s="129">
        <v>0.1</v>
      </c>
      <c r="Q142" s="130">
        <v>0.1</v>
      </c>
    </row>
    <row r="143" spans="1:17" ht="14.25" x14ac:dyDescent="0.3">
      <c r="A143" s="8">
        <v>0.1</v>
      </c>
      <c r="F143" s="29" t="s">
        <v>178</v>
      </c>
      <c r="G143" s="104">
        <v>0.2</v>
      </c>
      <c r="H143" s="131">
        <v>0.2</v>
      </c>
      <c r="I143" s="131">
        <v>0.3</v>
      </c>
      <c r="J143" s="131">
        <v>0.3</v>
      </c>
      <c r="K143" s="131">
        <v>0.4</v>
      </c>
      <c r="L143" s="131">
        <v>0.1</v>
      </c>
      <c r="M143" s="131">
        <v>0.2</v>
      </c>
      <c r="N143" s="131">
        <v>0.3</v>
      </c>
      <c r="O143" s="131">
        <v>0.4</v>
      </c>
      <c r="P143" s="131">
        <v>0.2</v>
      </c>
      <c r="Q143" s="132">
        <v>0.5</v>
      </c>
    </row>
    <row r="144" spans="1:17" ht="14.25" x14ac:dyDescent="0.3">
      <c r="A144" s="8">
        <v>0.15</v>
      </c>
      <c r="F144" s="29" t="s">
        <v>179</v>
      </c>
      <c r="G144" s="104">
        <v>0.3</v>
      </c>
      <c r="H144" s="131">
        <v>0.3</v>
      </c>
      <c r="I144" s="131">
        <v>0.4</v>
      </c>
      <c r="J144" s="131">
        <v>0.4</v>
      </c>
      <c r="K144" s="131">
        <v>0.5</v>
      </c>
      <c r="L144" s="131">
        <v>0.2</v>
      </c>
      <c r="M144" s="131">
        <v>0.3</v>
      </c>
      <c r="N144" s="131">
        <v>0.4</v>
      </c>
      <c r="O144" s="131">
        <v>0.5</v>
      </c>
      <c r="P144" s="131">
        <v>0.3</v>
      </c>
      <c r="Q144" s="132">
        <v>0.7</v>
      </c>
    </row>
    <row r="145" spans="1:17" ht="14.25" x14ac:dyDescent="0.3">
      <c r="A145" s="8">
        <v>0.2</v>
      </c>
      <c r="F145" s="29" t="s">
        <v>180</v>
      </c>
      <c r="G145" s="104">
        <v>0.1</v>
      </c>
      <c r="H145" s="131">
        <v>0.3</v>
      </c>
      <c r="I145" s="131">
        <v>0.4</v>
      </c>
      <c r="J145" s="131">
        <v>0.4</v>
      </c>
      <c r="K145" s="131">
        <v>0.6</v>
      </c>
      <c r="L145" s="131">
        <v>0.2</v>
      </c>
      <c r="M145" s="131">
        <v>0.3</v>
      </c>
      <c r="N145" s="131">
        <v>0.3</v>
      </c>
      <c r="O145" s="131">
        <v>0.4</v>
      </c>
      <c r="P145" s="131">
        <v>0.2</v>
      </c>
      <c r="Q145" s="132">
        <v>0.4</v>
      </c>
    </row>
    <row r="146" spans="1:17" ht="14.25" x14ac:dyDescent="0.3">
      <c r="A146" s="8">
        <v>0.25</v>
      </c>
      <c r="F146" s="29" t="s">
        <v>61</v>
      </c>
      <c r="G146" s="104">
        <v>0.2</v>
      </c>
      <c r="H146" s="131">
        <v>0.6</v>
      </c>
      <c r="I146" s="131">
        <v>0.7</v>
      </c>
      <c r="J146" s="131">
        <v>1</v>
      </c>
      <c r="K146" s="131">
        <v>1.2</v>
      </c>
      <c r="L146" s="131">
        <v>0.3</v>
      </c>
      <c r="M146" s="131">
        <v>0.3</v>
      </c>
      <c r="N146" s="131">
        <v>0.7</v>
      </c>
      <c r="O146" s="131">
        <v>1</v>
      </c>
      <c r="P146" s="131">
        <v>0.3</v>
      </c>
      <c r="Q146" s="132">
        <v>0.7</v>
      </c>
    </row>
    <row r="147" spans="1:17" ht="14.25" x14ac:dyDescent="0.3">
      <c r="A147" s="8">
        <v>0.3</v>
      </c>
      <c r="F147" s="29" t="s">
        <v>62</v>
      </c>
      <c r="G147" s="104">
        <v>0.5</v>
      </c>
      <c r="H147" s="131">
        <v>1.1000000000000001</v>
      </c>
      <c r="I147" s="131">
        <v>1.4</v>
      </c>
      <c r="J147" s="131">
        <v>1.6</v>
      </c>
      <c r="K147" s="131">
        <v>2</v>
      </c>
      <c r="L147" s="131">
        <v>0.5</v>
      </c>
      <c r="M147" s="131">
        <v>0.6</v>
      </c>
      <c r="N147" s="131">
        <v>1.1000000000000001</v>
      </c>
      <c r="O147" s="131">
        <v>1.6</v>
      </c>
      <c r="P147" s="131">
        <v>0.5</v>
      </c>
      <c r="Q147" s="132">
        <v>1.3</v>
      </c>
    </row>
    <row r="148" spans="1:17" ht="14.25" x14ac:dyDescent="0.3">
      <c r="A148" s="8">
        <v>0.35</v>
      </c>
      <c r="F148" s="29" t="s">
        <v>164</v>
      </c>
      <c r="G148" s="104">
        <v>0.4</v>
      </c>
      <c r="H148" s="131">
        <v>0.6</v>
      </c>
      <c r="I148" s="131">
        <v>0.7</v>
      </c>
      <c r="J148" s="131">
        <v>0.7</v>
      </c>
      <c r="K148" s="131">
        <v>1</v>
      </c>
      <c r="L148" s="131">
        <v>0.5</v>
      </c>
      <c r="M148" s="131">
        <v>0.5</v>
      </c>
      <c r="N148" s="131">
        <v>0.7</v>
      </c>
      <c r="O148" s="131">
        <v>0.7</v>
      </c>
      <c r="P148" s="131">
        <v>0.6</v>
      </c>
      <c r="Q148" s="132">
        <v>0.4</v>
      </c>
    </row>
    <row r="149" spans="1:17" ht="14.25" x14ac:dyDescent="0.3">
      <c r="A149" s="8">
        <v>0.4</v>
      </c>
      <c r="F149" s="29" t="s">
        <v>204</v>
      </c>
      <c r="G149" s="104">
        <v>0.2</v>
      </c>
      <c r="H149" s="131">
        <v>0.3</v>
      </c>
      <c r="I149" s="131">
        <v>0.3</v>
      </c>
      <c r="J149" s="131">
        <v>0.4</v>
      </c>
      <c r="K149" s="131">
        <v>0.5</v>
      </c>
      <c r="L149" s="131">
        <v>0.1</v>
      </c>
      <c r="M149" s="131">
        <v>0.2</v>
      </c>
      <c r="N149" s="131">
        <v>0.2</v>
      </c>
      <c r="O149" s="131">
        <v>0.3</v>
      </c>
      <c r="P149" s="131">
        <v>0.1</v>
      </c>
      <c r="Q149" s="132">
        <v>0.3</v>
      </c>
    </row>
    <row r="150" spans="1:17" ht="14.25" x14ac:dyDescent="0.3">
      <c r="F150" s="29" t="s">
        <v>83</v>
      </c>
      <c r="G150" s="104">
        <v>0.4</v>
      </c>
      <c r="H150" s="131">
        <v>0.9</v>
      </c>
      <c r="I150" s="131">
        <v>1.4</v>
      </c>
      <c r="J150" s="131">
        <v>1.6</v>
      </c>
      <c r="K150" s="131">
        <v>2.2999999999999998</v>
      </c>
      <c r="L150" s="131">
        <v>0.4</v>
      </c>
      <c r="M150" s="131">
        <v>0.5</v>
      </c>
      <c r="N150" s="131">
        <v>0.9</v>
      </c>
      <c r="O150" s="131">
        <v>1.4</v>
      </c>
      <c r="P150" s="131">
        <v>0.4</v>
      </c>
      <c r="Q150" s="132">
        <v>1</v>
      </c>
    </row>
    <row r="151" spans="1:17" ht="14.25" x14ac:dyDescent="0.3">
      <c r="F151" s="29" t="s">
        <v>159</v>
      </c>
      <c r="G151" s="104">
        <v>0.5</v>
      </c>
      <c r="H151" s="131">
        <v>0.9</v>
      </c>
      <c r="I151" s="131">
        <v>1.2</v>
      </c>
      <c r="J151" s="131">
        <v>1.5</v>
      </c>
      <c r="K151" s="131">
        <v>1.8</v>
      </c>
      <c r="L151" s="131">
        <v>0.4</v>
      </c>
      <c r="M151" s="131">
        <v>0.4</v>
      </c>
      <c r="N151" s="131">
        <v>0.9</v>
      </c>
      <c r="O151" s="131">
        <v>1.5</v>
      </c>
      <c r="P151" s="131">
        <v>0.4</v>
      </c>
      <c r="Q151" s="132">
        <v>1</v>
      </c>
    </row>
    <row r="152" spans="1:17" ht="15" thickBot="1" x14ac:dyDescent="0.35">
      <c r="A152" s="1" t="s">
        <v>69</v>
      </c>
      <c r="F152" s="30" t="s">
        <v>205</v>
      </c>
      <c r="G152" s="106">
        <v>0.1</v>
      </c>
      <c r="H152" s="106">
        <v>0.1</v>
      </c>
      <c r="I152" s="106">
        <v>0.1</v>
      </c>
      <c r="J152" s="106">
        <v>0.1</v>
      </c>
      <c r="K152" s="106">
        <v>0.1</v>
      </c>
      <c r="L152" s="106">
        <v>0.1</v>
      </c>
      <c r="M152" s="106">
        <v>0.1</v>
      </c>
      <c r="N152" s="106">
        <v>0.1</v>
      </c>
      <c r="O152" s="106">
        <v>0.1</v>
      </c>
      <c r="P152" s="106">
        <v>0.1</v>
      </c>
      <c r="Q152" s="108">
        <v>0.1</v>
      </c>
    </row>
    <row r="153" spans="1:17" ht="14.25" x14ac:dyDescent="0.3">
      <c r="A153" s="1">
        <v>0.8</v>
      </c>
      <c r="F153" s="124" t="s">
        <v>201</v>
      </c>
      <c r="G153" s="153">
        <v>0.1</v>
      </c>
      <c r="H153" s="153">
        <v>0.1</v>
      </c>
      <c r="I153" s="153">
        <v>0.1</v>
      </c>
      <c r="J153" s="153">
        <v>0.1</v>
      </c>
      <c r="K153" s="153">
        <v>0.1</v>
      </c>
      <c r="L153" s="153">
        <v>0.1</v>
      </c>
      <c r="M153" s="153">
        <v>0.1</v>
      </c>
      <c r="N153" s="153">
        <v>0.1</v>
      </c>
      <c r="O153" s="153">
        <v>0.1</v>
      </c>
      <c r="P153" s="153">
        <v>0.1</v>
      </c>
      <c r="Q153" s="153">
        <v>0.1</v>
      </c>
    </row>
    <row r="154" spans="1:17" ht="14.25" x14ac:dyDescent="0.3">
      <c r="A154" s="1">
        <v>0.85</v>
      </c>
      <c r="F154" s="124" t="s">
        <v>203</v>
      </c>
      <c r="G154" s="153">
        <v>0.1</v>
      </c>
      <c r="H154" s="153">
        <v>0.3</v>
      </c>
      <c r="I154" s="153">
        <v>0.4</v>
      </c>
      <c r="J154" s="153">
        <v>0.4</v>
      </c>
      <c r="K154" s="153">
        <v>0.6</v>
      </c>
      <c r="L154" s="153">
        <v>0.2</v>
      </c>
      <c r="M154" s="153">
        <v>0.3</v>
      </c>
      <c r="N154" s="153">
        <v>0.3</v>
      </c>
      <c r="O154" s="153">
        <v>0.4</v>
      </c>
      <c r="P154" s="153">
        <v>0.2</v>
      </c>
      <c r="Q154" s="153">
        <v>0.4</v>
      </c>
    </row>
    <row r="155" spans="1:17" ht="14.25" x14ac:dyDescent="0.3">
      <c r="A155" s="1">
        <v>0.9</v>
      </c>
      <c r="F155" s="124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</row>
    <row r="156" spans="1:17" ht="13.5" thickBot="1" x14ac:dyDescent="0.25">
      <c r="A156" s="1">
        <v>0.95</v>
      </c>
      <c r="F156" s="123" t="s">
        <v>145</v>
      </c>
      <c r="G156" s="7" t="s">
        <v>10</v>
      </c>
      <c r="H156" s="7" t="s">
        <v>11</v>
      </c>
      <c r="I156" s="7" t="s">
        <v>12</v>
      </c>
      <c r="J156" s="7" t="s">
        <v>13</v>
      </c>
      <c r="K156" s="7" t="s">
        <v>15</v>
      </c>
      <c r="L156" s="7" t="s">
        <v>16</v>
      </c>
      <c r="M156" s="7" t="s">
        <v>18</v>
      </c>
      <c r="N156" s="7" t="s">
        <v>85</v>
      </c>
      <c r="O156" s="7" t="s">
        <v>86</v>
      </c>
      <c r="P156" s="7" t="s">
        <v>87</v>
      </c>
      <c r="Q156" s="7" t="s">
        <v>96</v>
      </c>
    </row>
    <row r="157" spans="1:17" ht="14.25" x14ac:dyDescent="0.3">
      <c r="A157" s="1">
        <v>1</v>
      </c>
      <c r="F157" s="87" t="s">
        <v>42</v>
      </c>
      <c r="G157" s="67">
        <v>0.1</v>
      </c>
      <c r="H157" s="67">
        <v>0.1</v>
      </c>
      <c r="I157" s="67">
        <v>0.1</v>
      </c>
      <c r="J157" s="67">
        <v>0.1</v>
      </c>
      <c r="K157" s="67">
        <v>0.1</v>
      </c>
      <c r="L157" s="67">
        <v>0.1</v>
      </c>
      <c r="M157" s="67">
        <v>0.1</v>
      </c>
      <c r="N157" s="67">
        <v>0.1</v>
      </c>
      <c r="O157" s="67">
        <v>0.1</v>
      </c>
      <c r="P157" s="67">
        <v>0.1</v>
      </c>
      <c r="Q157" s="89">
        <v>0.1</v>
      </c>
    </row>
    <row r="158" spans="1:17" ht="14.25" x14ac:dyDescent="0.3">
      <c r="A158" s="1">
        <v>1.05</v>
      </c>
      <c r="F158" s="29" t="s">
        <v>63</v>
      </c>
      <c r="G158" s="69">
        <v>0.2</v>
      </c>
      <c r="H158" s="69">
        <v>0.2</v>
      </c>
      <c r="I158" s="69">
        <v>0.2</v>
      </c>
      <c r="J158" s="69">
        <v>0.2</v>
      </c>
      <c r="K158" s="69">
        <v>0.2</v>
      </c>
      <c r="L158" s="69">
        <v>0.2</v>
      </c>
      <c r="M158" s="69">
        <v>0.4</v>
      </c>
      <c r="N158" s="69">
        <v>0.2</v>
      </c>
      <c r="O158" s="69">
        <v>0.2</v>
      </c>
      <c r="P158" s="69">
        <v>0.2</v>
      </c>
      <c r="Q158" s="90">
        <v>0.1</v>
      </c>
    </row>
    <row r="159" spans="1:17" ht="14.25" x14ac:dyDescent="0.3">
      <c r="A159" s="1">
        <v>1.1000000000000001</v>
      </c>
      <c r="F159" s="29" t="s">
        <v>64</v>
      </c>
      <c r="G159" s="69">
        <v>0.2</v>
      </c>
      <c r="H159" s="69">
        <v>0.4</v>
      </c>
      <c r="I159" s="69">
        <v>0.3</v>
      </c>
      <c r="J159" s="69">
        <v>0.3</v>
      </c>
      <c r="K159" s="69">
        <v>0.3</v>
      </c>
      <c r="L159" s="69">
        <v>0.4</v>
      </c>
      <c r="M159" s="69">
        <v>0.4</v>
      </c>
      <c r="N159" s="69">
        <v>0.4</v>
      </c>
      <c r="O159" s="69">
        <v>0.3</v>
      </c>
      <c r="P159" s="69">
        <v>0.5</v>
      </c>
      <c r="Q159" s="90">
        <v>0.4</v>
      </c>
    </row>
    <row r="160" spans="1:17" ht="14.25" x14ac:dyDescent="0.3">
      <c r="A160" s="1">
        <v>1.1499999999999999</v>
      </c>
      <c r="F160" s="29" t="s">
        <v>65</v>
      </c>
      <c r="G160" s="69">
        <v>0.2</v>
      </c>
      <c r="H160" s="69">
        <v>0.2</v>
      </c>
      <c r="I160" s="69">
        <v>0.2</v>
      </c>
      <c r="J160" s="69">
        <v>0.2</v>
      </c>
      <c r="K160" s="69">
        <v>0.2</v>
      </c>
      <c r="L160" s="69">
        <v>0.2</v>
      </c>
      <c r="M160" s="69">
        <v>0.2</v>
      </c>
      <c r="N160" s="69">
        <v>0.2</v>
      </c>
      <c r="O160" s="69">
        <v>0.2</v>
      </c>
      <c r="P160" s="69">
        <v>0.2</v>
      </c>
      <c r="Q160" s="90">
        <v>0.2</v>
      </c>
    </row>
    <row r="161" spans="1:17" ht="14.25" x14ac:dyDescent="0.3">
      <c r="A161" s="1">
        <v>1.2</v>
      </c>
      <c r="F161" s="29" t="s">
        <v>66</v>
      </c>
      <c r="G161" s="69">
        <v>0.9</v>
      </c>
      <c r="H161" s="70">
        <v>1.4</v>
      </c>
      <c r="I161" s="70">
        <v>1.7</v>
      </c>
      <c r="J161" s="70">
        <v>1.3</v>
      </c>
      <c r="K161" s="70">
        <v>1.9</v>
      </c>
      <c r="L161" s="70">
        <v>1.3</v>
      </c>
      <c r="M161" s="70">
        <v>1.6</v>
      </c>
      <c r="N161" s="70">
        <v>1.5</v>
      </c>
      <c r="O161" s="70">
        <v>1.5</v>
      </c>
      <c r="P161" s="70">
        <v>1.5</v>
      </c>
      <c r="Q161" s="71">
        <v>1.3</v>
      </c>
    </row>
    <row r="162" spans="1:17" ht="15" thickBot="1" x14ac:dyDescent="0.35">
      <c r="F162" s="30" t="s">
        <v>43</v>
      </c>
      <c r="G162" s="77">
        <v>0.9</v>
      </c>
      <c r="H162" s="77">
        <v>1.1000000000000001</v>
      </c>
      <c r="I162" s="77">
        <v>1.3</v>
      </c>
      <c r="J162" s="77">
        <v>1.1000000000000001</v>
      </c>
      <c r="K162" s="77">
        <v>1.2</v>
      </c>
      <c r="L162" s="77">
        <v>1.2</v>
      </c>
      <c r="M162" s="78">
        <v>1.4</v>
      </c>
      <c r="N162" s="77">
        <v>1.1000000000000001</v>
      </c>
      <c r="O162" s="77">
        <v>1.1000000000000001</v>
      </c>
      <c r="P162" s="77">
        <v>1.1000000000000001</v>
      </c>
      <c r="Q162" s="91">
        <v>1</v>
      </c>
    </row>
    <row r="163" spans="1:17" ht="14.25" x14ac:dyDescent="0.3">
      <c r="A163" s="23" t="s">
        <v>104</v>
      </c>
      <c r="F163" s="87" t="s">
        <v>40</v>
      </c>
      <c r="G163" s="117">
        <v>0.2</v>
      </c>
      <c r="H163" s="117">
        <v>0.2</v>
      </c>
      <c r="I163" s="117">
        <v>0.3</v>
      </c>
      <c r="J163" s="117">
        <v>0.3</v>
      </c>
      <c r="K163" s="117">
        <v>0.3</v>
      </c>
      <c r="L163" s="117">
        <v>0.2</v>
      </c>
      <c r="M163" s="117">
        <v>0.2</v>
      </c>
      <c r="N163" s="117">
        <v>0.3</v>
      </c>
      <c r="O163" s="117">
        <v>0.3</v>
      </c>
      <c r="P163" s="117">
        <v>0.3</v>
      </c>
      <c r="Q163" s="118">
        <v>0.3</v>
      </c>
    </row>
    <row r="164" spans="1:17" ht="14.25" x14ac:dyDescent="0.3">
      <c r="A164" s="8">
        <v>0</v>
      </c>
      <c r="F164" s="29" t="s">
        <v>45</v>
      </c>
      <c r="G164" s="121">
        <v>0.3</v>
      </c>
      <c r="H164" s="121">
        <v>0.4</v>
      </c>
      <c r="I164" s="121">
        <v>0.4</v>
      </c>
      <c r="J164" s="121">
        <v>0.4</v>
      </c>
      <c r="K164" s="121">
        <v>0.4</v>
      </c>
      <c r="L164" s="121">
        <v>0.3</v>
      </c>
      <c r="M164" s="121">
        <v>0.4</v>
      </c>
      <c r="N164" s="121">
        <v>0.4</v>
      </c>
      <c r="O164" s="121">
        <v>0.4</v>
      </c>
      <c r="P164" s="121">
        <v>0.4</v>
      </c>
      <c r="Q164" s="122">
        <v>0.3</v>
      </c>
    </row>
    <row r="165" spans="1:17" ht="14.25" x14ac:dyDescent="0.3">
      <c r="A165" s="8">
        <v>0.01</v>
      </c>
      <c r="F165" s="29" t="s">
        <v>67</v>
      </c>
      <c r="G165" s="121">
        <v>0.6</v>
      </c>
      <c r="H165" s="121">
        <v>0.7</v>
      </c>
      <c r="I165" s="121">
        <v>0.8</v>
      </c>
      <c r="J165" s="121">
        <v>0.8</v>
      </c>
      <c r="K165" s="121">
        <v>1</v>
      </c>
      <c r="L165" s="121">
        <v>0.7</v>
      </c>
      <c r="M165" s="121">
        <v>0.8</v>
      </c>
      <c r="N165" s="121">
        <v>1</v>
      </c>
      <c r="O165" s="121">
        <v>1</v>
      </c>
      <c r="P165" s="121">
        <v>1</v>
      </c>
      <c r="Q165" s="122">
        <v>0.9</v>
      </c>
    </row>
    <row r="166" spans="1:17" ht="14.25" x14ac:dyDescent="0.3">
      <c r="A166" s="8">
        <v>0.02</v>
      </c>
      <c r="F166" s="29" t="s">
        <v>68</v>
      </c>
      <c r="G166" s="121">
        <v>0.6</v>
      </c>
      <c r="H166" s="121">
        <v>0.9</v>
      </c>
      <c r="I166" s="121">
        <v>1.2</v>
      </c>
      <c r="J166" s="121">
        <v>1.2</v>
      </c>
      <c r="K166" s="121">
        <v>1.3</v>
      </c>
      <c r="L166" s="121">
        <v>0.8</v>
      </c>
      <c r="M166" s="121">
        <v>0.9</v>
      </c>
      <c r="N166" s="121">
        <v>1</v>
      </c>
      <c r="O166" s="126">
        <v>1.1000000000000001</v>
      </c>
      <c r="P166" s="121">
        <v>0.8</v>
      </c>
      <c r="Q166" s="127">
        <v>1</v>
      </c>
    </row>
    <row r="167" spans="1:17" ht="15" thickBot="1" x14ac:dyDescent="0.35">
      <c r="F167" s="30" t="s">
        <v>41</v>
      </c>
      <c r="G167" s="119">
        <v>1.1000000000000001</v>
      </c>
      <c r="H167" s="119">
        <v>1.2</v>
      </c>
      <c r="I167" s="119">
        <v>1.4</v>
      </c>
      <c r="J167" s="119">
        <v>1.4</v>
      </c>
      <c r="K167" s="119">
        <v>1.5</v>
      </c>
      <c r="L167" s="119">
        <v>1</v>
      </c>
      <c r="M167" s="128">
        <v>1.2</v>
      </c>
      <c r="N167" s="119">
        <v>1.3</v>
      </c>
      <c r="O167" s="119">
        <v>1.4</v>
      </c>
      <c r="P167" s="119">
        <v>1.2</v>
      </c>
      <c r="Q167" s="120">
        <v>1.4</v>
      </c>
    </row>
    <row r="168" spans="1:17" x14ac:dyDescent="0.2">
      <c r="A168" s="11" t="s">
        <v>34</v>
      </c>
      <c r="B168" s="12" t="s">
        <v>3</v>
      </c>
      <c r="F168" s="1" t="s">
        <v>55</v>
      </c>
    </row>
    <row r="169" spans="1:17" x14ac:dyDescent="0.2">
      <c r="A169" s="13" t="s">
        <v>10</v>
      </c>
      <c r="B169" s="22">
        <v>455</v>
      </c>
    </row>
    <row r="170" spans="1:17" x14ac:dyDescent="0.2">
      <c r="A170" s="13" t="s">
        <v>11</v>
      </c>
      <c r="B170" s="22">
        <v>372</v>
      </c>
    </row>
    <row r="171" spans="1:17" ht="13.5" thickBot="1" x14ac:dyDescent="0.25">
      <c r="A171" s="13" t="s">
        <v>12</v>
      </c>
      <c r="B171" s="22">
        <v>322</v>
      </c>
    </row>
    <row r="172" spans="1:17" ht="13.5" thickBot="1" x14ac:dyDescent="0.25">
      <c r="A172" s="13" t="s">
        <v>13</v>
      </c>
      <c r="B172" s="22">
        <v>334</v>
      </c>
      <c r="F172" s="93" t="s">
        <v>76</v>
      </c>
      <c r="G172" s="94" t="s">
        <v>10</v>
      </c>
      <c r="H172" s="94" t="s">
        <v>11</v>
      </c>
      <c r="I172" s="94" t="s">
        <v>12</v>
      </c>
      <c r="J172" s="94" t="s">
        <v>13</v>
      </c>
      <c r="K172" s="94" t="s">
        <v>15</v>
      </c>
      <c r="L172" s="94" t="s">
        <v>85</v>
      </c>
      <c r="M172" s="94" t="s">
        <v>86</v>
      </c>
      <c r="N172" s="95" t="s">
        <v>96</v>
      </c>
      <c r="O172" s="7"/>
      <c r="P172" s="7"/>
      <c r="Q172" s="7"/>
    </row>
    <row r="173" spans="1:17" ht="15.75" thickTop="1" thickBot="1" x14ac:dyDescent="0.35">
      <c r="A173" s="13" t="s">
        <v>15</v>
      </c>
      <c r="B173" s="22">
        <v>280</v>
      </c>
      <c r="F173" s="115"/>
      <c r="G173" s="69"/>
      <c r="H173" s="69"/>
      <c r="I173" s="69"/>
      <c r="J173" s="18"/>
      <c r="K173" s="18"/>
      <c r="L173" s="18"/>
      <c r="M173" s="18"/>
      <c r="N173" s="92"/>
    </row>
    <row r="174" spans="1:17" ht="14.25" x14ac:dyDescent="0.3">
      <c r="A174" s="13" t="s">
        <v>16</v>
      </c>
      <c r="B174" s="22">
        <v>463</v>
      </c>
      <c r="F174" s="87" t="s">
        <v>48</v>
      </c>
      <c r="G174" s="117">
        <v>0.2</v>
      </c>
      <c r="H174" s="117">
        <v>0.2</v>
      </c>
      <c r="I174" s="117">
        <v>0.1</v>
      </c>
      <c r="J174" s="117">
        <v>0.2</v>
      </c>
      <c r="K174" s="117">
        <v>0.2</v>
      </c>
      <c r="L174" s="117">
        <v>0.2</v>
      </c>
      <c r="M174" s="117">
        <v>0.2</v>
      </c>
      <c r="N174" s="118">
        <v>0.2</v>
      </c>
    </row>
    <row r="175" spans="1:17" ht="15" thickBot="1" x14ac:dyDescent="0.35">
      <c r="A175" s="13" t="s">
        <v>18</v>
      </c>
      <c r="B175" s="22">
        <v>390</v>
      </c>
      <c r="F175" s="30" t="s">
        <v>77</v>
      </c>
      <c r="G175" s="119">
        <v>0.1</v>
      </c>
      <c r="H175" s="119">
        <v>0.1</v>
      </c>
      <c r="I175" s="119">
        <v>0.1</v>
      </c>
      <c r="J175" s="119">
        <v>0.1</v>
      </c>
      <c r="K175" s="119">
        <v>0.1</v>
      </c>
      <c r="L175" s="119">
        <v>0.1</v>
      </c>
      <c r="M175" s="119">
        <v>0.1</v>
      </c>
      <c r="N175" s="120">
        <v>0.2</v>
      </c>
    </row>
    <row r="176" spans="1:17" ht="14.25" x14ac:dyDescent="0.3">
      <c r="A176" s="13" t="s">
        <v>85</v>
      </c>
      <c r="B176" s="22">
        <v>357</v>
      </c>
      <c r="F176" s="112" t="s">
        <v>78</v>
      </c>
      <c r="G176" s="121"/>
      <c r="H176" s="121"/>
      <c r="I176" s="121"/>
      <c r="J176" s="121"/>
      <c r="K176" s="121"/>
      <c r="L176" s="121"/>
      <c r="M176" s="121"/>
      <c r="N176" s="122"/>
    </row>
    <row r="177" spans="1:17" ht="15" thickBot="1" x14ac:dyDescent="0.35">
      <c r="A177" s="13" t="s">
        <v>86</v>
      </c>
      <c r="B177" s="22">
        <v>310</v>
      </c>
      <c r="F177" s="115"/>
      <c r="G177" s="121"/>
      <c r="H177" s="121"/>
      <c r="I177" s="121"/>
      <c r="J177" s="121"/>
      <c r="K177" s="121"/>
      <c r="L177" s="121"/>
      <c r="M177" s="121"/>
      <c r="N177" s="122"/>
    </row>
    <row r="178" spans="1:17" ht="14.25" x14ac:dyDescent="0.3">
      <c r="A178" s="13" t="s">
        <v>87</v>
      </c>
      <c r="B178" s="22">
        <v>440</v>
      </c>
      <c r="F178" s="87" t="s">
        <v>51</v>
      </c>
      <c r="G178" s="117">
        <v>0.1</v>
      </c>
      <c r="H178" s="117">
        <v>0.2</v>
      </c>
      <c r="I178" s="117">
        <v>0.2</v>
      </c>
      <c r="J178" s="117">
        <v>0.2</v>
      </c>
      <c r="K178" s="117">
        <v>0.2</v>
      </c>
      <c r="L178" s="117">
        <v>0.2</v>
      </c>
      <c r="M178" s="117">
        <v>0.2</v>
      </c>
      <c r="N178" s="118">
        <v>0.2</v>
      </c>
    </row>
    <row r="179" spans="1:17" ht="15" thickBot="1" x14ac:dyDescent="0.35">
      <c r="A179" s="13" t="s">
        <v>96</v>
      </c>
      <c r="B179" s="22">
        <v>310</v>
      </c>
      <c r="F179" s="30" t="s">
        <v>79</v>
      </c>
      <c r="G179" s="119">
        <v>0.1</v>
      </c>
      <c r="H179" s="119">
        <v>0.1</v>
      </c>
      <c r="I179" s="119">
        <v>0.1</v>
      </c>
      <c r="J179" s="119">
        <v>0.2</v>
      </c>
      <c r="K179" s="119">
        <v>0.2</v>
      </c>
      <c r="L179" s="119">
        <v>0.1</v>
      </c>
      <c r="M179" s="119">
        <v>0.2</v>
      </c>
      <c r="N179" s="120">
        <v>0.2</v>
      </c>
    </row>
    <row r="180" spans="1:17" ht="15" thickBot="1" x14ac:dyDescent="0.35">
      <c r="F180" s="116" t="s">
        <v>80</v>
      </c>
      <c r="G180" s="119"/>
      <c r="H180" s="119"/>
      <c r="I180" s="119"/>
      <c r="J180" s="119"/>
      <c r="K180" s="119"/>
      <c r="L180" s="119"/>
      <c r="M180" s="119"/>
      <c r="N180" s="120"/>
    </row>
    <row r="182" spans="1:17" ht="13.5" thickBot="1" x14ac:dyDescent="0.25"/>
    <row r="183" spans="1:17" ht="14.25" thickTop="1" thickBot="1" x14ac:dyDescent="0.25">
      <c r="A183" s="1" t="s">
        <v>103</v>
      </c>
      <c r="F183" s="114" t="s">
        <v>167</v>
      </c>
      <c r="G183" s="7" t="s">
        <v>10</v>
      </c>
      <c r="H183" s="7" t="s">
        <v>11</v>
      </c>
      <c r="I183" s="7" t="s">
        <v>12</v>
      </c>
      <c r="J183" s="7" t="s">
        <v>13</v>
      </c>
      <c r="K183" s="7" t="s">
        <v>15</v>
      </c>
      <c r="L183" s="7" t="s">
        <v>16</v>
      </c>
      <c r="M183" s="7" t="s">
        <v>18</v>
      </c>
      <c r="N183" s="7" t="s">
        <v>85</v>
      </c>
      <c r="O183" s="7" t="s">
        <v>86</v>
      </c>
      <c r="P183" s="7" t="s">
        <v>87</v>
      </c>
      <c r="Q183" s="7" t="s">
        <v>96</v>
      </c>
    </row>
    <row r="184" spans="1:17" ht="14.25" x14ac:dyDescent="0.3">
      <c r="A184" s="8">
        <v>0</v>
      </c>
      <c r="F184" s="87" t="s">
        <v>98</v>
      </c>
      <c r="G184" s="67">
        <v>0.1</v>
      </c>
      <c r="H184" s="67">
        <v>0.1</v>
      </c>
      <c r="I184" s="67">
        <v>0.1</v>
      </c>
      <c r="J184" s="67">
        <v>0.2</v>
      </c>
      <c r="K184" s="67">
        <v>0.1</v>
      </c>
      <c r="L184" s="67">
        <v>0.1</v>
      </c>
      <c r="M184" s="67">
        <v>0.1</v>
      </c>
      <c r="N184" s="67">
        <v>0.1</v>
      </c>
      <c r="O184" s="67">
        <v>0.2</v>
      </c>
      <c r="P184" s="67">
        <v>0.1</v>
      </c>
      <c r="Q184" s="89">
        <v>0.2</v>
      </c>
    </row>
    <row r="185" spans="1:17" ht="14.25" x14ac:dyDescent="0.3">
      <c r="A185" s="8">
        <v>0.05</v>
      </c>
      <c r="F185" s="29" t="s">
        <v>43</v>
      </c>
      <c r="G185" s="69">
        <v>0.2</v>
      </c>
      <c r="H185" s="69">
        <v>0.2</v>
      </c>
      <c r="I185" s="69">
        <v>0.2</v>
      </c>
      <c r="J185" s="69">
        <v>0.2</v>
      </c>
      <c r="K185" s="69">
        <v>0.2</v>
      </c>
      <c r="L185" s="69">
        <v>0.1</v>
      </c>
      <c r="M185" s="69">
        <v>0.1</v>
      </c>
      <c r="N185" s="69">
        <v>0.2</v>
      </c>
      <c r="O185" s="69">
        <v>0.2</v>
      </c>
      <c r="P185" s="69">
        <v>0.1</v>
      </c>
      <c r="Q185" s="90">
        <v>0.2</v>
      </c>
    </row>
    <row r="186" spans="1:17" ht="14.25" x14ac:dyDescent="0.3">
      <c r="A186" s="8">
        <v>0.08</v>
      </c>
      <c r="F186" s="29" t="s">
        <v>50</v>
      </c>
      <c r="G186" s="69">
        <v>0.4</v>
      </c>
      <c r="H186" s="69">
        <v>0.2</v>
      </c>
      <c r="I186" s="69">
        <v>0.2</v>
      </c>
      <c r="J186" s="69">
        <v>0.2</v>
      </c>
      <c r="K186" s="69">
        <v>0.2</v>
      </c>
      <c r="L186" s="69">
        <v>0.2</v>
      </c>
      <c r="M186" s="69">
        <v>0.2</v>
      </c>
      <c r="N186" s="69">
        <v>0.2</v>
      </c>
      <c r="O186" s="69">
        <v>0.3</v>
      </c>
      <c r="P186" s="69">
        <v>0.2</v>
      </c>
      <c r="Q186" s="90">
        <v>0.3</v>
      </c>
    </row>
    <row r="187" spans="1:17" ht="15" thickBot="1" x14ac:dyDescent="0.35">
      <c r="A187" s="8">
        <v>0.1</v>
      </c>
      <c r="F187" s="30" t="s">
        <v>49</v>
      </c>
      <c r="G187" s="77">
        <v>0.1</v>
      </c>
      <c r="H187" s="78">
        <v>0.1</v>
      </c>
      <c r="I187" s="78">
        <v>0.1</v>
      </c>
      <c r="J187" s="78">
        <v>0.1</v>
      </c>
      <c r="K187" s="78">
        <v>0.1</v>
      </c>
      <c r="L187" s="78">
        <v>0.1</v>
      </c>
      <c r="M187" s="78">
        <v>0.1</v>
      </c>
      <c r="N187" s="78">
        <v>0.1</v>
      </c>
      <c r="O187" s="78">
        <v>0.1</v>
      </c>
      <c r="P187" s="78">
        <v>0.1</v>
      </c>
      <c r="Q187" s="79">
        <v>0.1</v>
      </c>
    </row>
    <row r="188" spans="1:17" ht="14.25" x14ac:dyDescent="0.3">
      <c r="F188" s="87" t="s">
        <v>95</v>
      </c>
      <c r="G188" s="67">
        <v>0.1</v>
      </c>
      <c r="H188" s="67">
        <v>0.1</v>
      </c>
      <c r="I188" s="67">
        <v>0.1</v>
      </c>
      <c r="J188" s="67">
        <v>0.2</v>
      </c>
      <c r="K188" s="67">
        <v>0.1</v>
      </c>
      <c r="L188" s="67">
        <v>0.1</v>
      </c>
      <c r="M188" s="67">
        <v>0.1</v>
      </c>
      <c r="N188" s="67">
        <v>0.1</v>
      </c>
      <c r="O188" s="67">
        <v>0.2</v>
      </c>
      <c r="P188" s="67">
        <v>0.1</v>
      </c>
      <c r="Q188" s="89">
        <v>0.2</v>
      </c>
    </row>
    <row r="189" spans="1:17" ht="14.25" x14ac:dyDescent="0.3">
      <c r="F189" s="29" t="s">
        <v>41</v>
      </c>
      <c r="G189" s="69">
        <v>0.2</v>
      </c>
      <c r="H189" s="69">
        <v>0.2</v>
      </c>
      <c r="I189" s="69">
        <v>0.1</v>
      </c>
      <c r="J189" s="69">
        <v>0.2</v>
      </c>
      <c r="K189" s="69">
        <v>0.2</v>
      </c>
      <c r="L189" s="69">
        <v>0.1</v>
      </c>
      <c r="M189" s="69">
        <v>0.1</v>
      </c>
      <c r="N189" s="69">
        <v>0.2</v>
      </c>
      <c r="O189" s="69">
        <v>0.3</v>
      </c>
      <c r="P189" s="69">
        <v>0.1</v>
      </c>
      <c r="Q189" s="90">
        <v>0.3</v>
      </c>
    </row>
    <row r="190" spans="1:17" ht="14.25" x14ac:dyDescent="0.3">
      <c r="F190" s="29" t="s">
        <v>53</v>
      </c>
      <c r="G190" s="69">
        <v>0.1</v>
      </c>
      <c r="H190" s="69">
        <v>0.1</v>
      </c>
      <c r="I190" s="69">
        <v>0.1</v>
      </c>
      <c r="J190" s="69">
        <v>0.1</v>
      </c>
      <c r="K190" s="69">
        <v>0.1</v>
      </c>
      <c r="L190" s="69">
        <v>0.1</v>
      </c>
      <c r="M190" s="69">
        <v>0.1</v>
      </c>
      <c r="N190" s="69">
        <v>0.1</v>
      </c>
      <c r="O190" s="69">
        <v>0.1</v>
      </c>
      <c r="P190" s="69">
        <v>0.1</v>
      </c>
      <c r="Q190" s="90">
        <v>0.1</v>
      </c>
    </row>
    <row r="191" spans="1:17" ht="15" thickBot="1" x14ac:dyDescent="0.35">
      <c r="F191" s="30" t="s">
        <v>52</v>
      </c>
      <c r="G191" s="97">
        <v>0.1</v>
      </c>
      <c r="H191" s="97">
        <v>0.1</v>
      </c>
      <c r="I191" s="97">
        <v>0.1</v>
      </c>
      <c r="J191" s="97">
        <v>0.1</v>
      </c>
      <c r="K191" s="97">
        <v>0.1</v>
      </c>
      <c r="L191" s="97">
        <v>0.1</v>
      </c>
      <c r="M191" s="97">
        <v>0.1</v>
      </c>
      <c r="N191" s="97">
        <v>0.1</v>
      </c>
      <c r="O191" s="97">
        <v>0.1</v>
      </c>
      <c r="P191" s="97">
        <v>0.1</v>
      </c>
      <c r="Q191" s="98">
        <v>0.1</v>
      </c>
    </row>
    <row r="192" spans="1:17" ht="14.25" x14ac:dyDescent="0.3">
      <c r="F192" s="9"/>
      <c r="G192"/>
      <c r="H192"/>
      <c r="I192"/>
      <c r="J192"/>
      <c r="K192"/>
      <c r="L192"/>
      <c r="M192"/>
      <c r="N192"/>
      <c r="O192"/>
      <c r="P192"/>
      <c r="Q192"/>
    </row>
    <row r="193" spans="1:17" ht="14.25" x14ac:dyDescent="0.3">
      <c r="A193" s="1" t="s">
        <v>24</v>
      </c>
      <c r="F193" s="3"/>
      <c r="G193"/>
      <c r="H193"/>
      <c r="I193"/>
      <c r="J193"/>
      <c r="K193"/>
      <c r="L193"/>
      <c r="M193"/>
      <c r="N193"/>
      <c r="O193"/>
      <c r="P193"/>
      <c r="Q193"/>
    </row>
    <row r="194" spans="1:17" ht="13.5" thickBot="1" x14ac:dyDescent="0.25">
      <c r="A194" s="8">
        <v>0</v>
      </c>
    </row>
    <row r="195" spans="1:17" ht="14.25" thickTop="1" thickBot="1" x14ac:dyDescent="0.25">
      <c r="A195" s="8">
        <v>0.01</v>
      </c>
      <c r="F195" s="100" t="s">
        <v>84</v>
      </c>
      <c r="G195" s="7" t="s">
        <v>10</v>
      </c>
      <c r="H195" s="7" t="s">
        <v>11</v>
      </c>
      <c r="I195" s="7" t="s">
        <v>12</v>
      </c>
      <c r="J195" s="7" t="s">
        <v>13</v>
      </c>
      <c r="K195" s="7" t="s">
        <v>15</v>
      </c>
      <c r="L195" s="7" t="s">
        <v>16</v>
      </c>
      <c r="M195" s="7" t="s">
        <v>18</v>
      </c>
      <c r="N195" s="7" t="s">
        <v>85</v>
      </c>
      <c r="O195" s="7" t="s">
        <v>86</v>
      </c>
      <c r="P195" s="7" t="s">
        <v>87</v>
      </c>
      <c r="Q195" s="7" t="s">
        <v>96</v>
      </c>
    </row>
    <row r="196" spans="1:17" ht="14.25" x14ac:dyDescent="0.3">
      <c r="A196" s="8">
        <v>0.02</v>
      </c>
      <c r="F196" s="87" t="s">
        <v>98</v>
      </c>
      <c r="G196" s="67">
        <v>0.1</v>
      </c>
      <c r="H196" s="67">
        <v>0.1</v>
      </c>
      <c r="I196" s="67">
        <v>0.1</v>
      </c>
      <c r="J196" s="67">
        <v>0.2</v>
      </c>
      <c r="K196" s="67">
        <v>0.2</v>
      </c>
      <c r="L196" s="67">
        <v>0.1</v>
      </c>
      <c r="M196" s="67">
        <v>0.1</v>
      </c>
      <c r="N196" s="67">
        <v>0.1</v>
      </c>
      <c r="O196" s="67">
        <v>0.2</v>
      </c>
      <c r="P196" s="67">
        <v>0.1</v>
      </c>
      <c r="Q196" s="89">
        <v>0.2</v>
      </c>
    </row>
    <row r="197" spans="1:17" ht="14.25" x14ac:dyDescent="0.3">
      <c r="A197" s="8">
        <v>0.03</v>
      </c>
      <c r="F197" s="29" t="s">
        <v>43</v>
      </c>
      <c r="G197" s="69">
        <v>0.1</v>
      </c>
      <c r="H197" s="69">
        <v>0.2</v>
      </c>
      <c r="I197" s="69">
        <v>0.2</v>
      </c>
      <c r="J197" s="69">
        <v>0.3</v>
      </c>
      <c r="K197" s="69">
        <v>0.3</v>
      </c>
      <c r="L197" s="69">
        <v>0.1</v>
      </c>
      <c r="M197" s="69">
        <v>0.1</v>
      </c>
      <c r="N197" s="69">
        <v>0.2</v>
      </c>
      <c r="O197" s="69">
        <v>0.3</v>
      </c>
      <c r="P197" s="69">
        <v>0.1</v>
      </c>
      <c r="Q197" s="90">
        <v>0.3</v>
      </c>
    </row>
    <row r="198" spans="1:17" ht="14.25" x14ac:dyDescent="0.3">
      <c r="A198" s="8">
        <v>0.04</v>
      </c>
      <c r="F198" s="29" t="s">
        <v>50</v>
      </c>
      <c r="G198" s="69">
        <v>0.1</v>
      </c>
      <c r="H198" s="69">
        <v>0.3</v>
      </c>
      <c r="I198" s="69">
        <v>0.3</v>
      </c>
      <c r="J198" s="69">
        <v>0.4</v>
      </c>
      <c r="K198" s="69">
        <v>0.4</v>
      </c>
      <c r="L198" s="69">
        <v>0.1</v>
      </c>
      <c r="M198" s="69">
        <v>0.2</v>
      </c>
      <c r="N198" s="69">
        <v>0.3</v>
      </c>
      <c r="O198" s="69">
        <v>0.6</v>
      </c>
      <c r="P198" s="69">
        <v>0.1</v>
      </c>
      <c r="Q198" s="90">
        <v>0.5</v>
      </c>
    </row>
    <row r="199" spans="1:17" ht="15" thickBot="1" x14ac:dyDescent="0.35">
      <c r="A199" s="8">
        <v>0.05</v>
      </c>
      <c r="F199" s="30" t="s">
        <v>49</v>
      </c>
      <c r="G199" s="77">
        <v>0.1</v>
      </c>
      <c r="H199" s="78">
        <v>0.1</v>
      </c>
      <c r="I199" s="78">
        <v>0.1</v>
      </c>
      <c r="J199" s="78">
        <v>0.1</v>
      </c>
      <c r="K199" s="78">
        <v>0.1</v>
      </c>
      <c r="L199" s="78">
        <v>0.1</v>
      </c>
      <c r="M199" s="78">
        <v>0.1</v>
      </c>
      <c r="N199" s="78">
        <v>0.1</v>
      </c>
      <c r="O199" s="78">
        <v>0.1</v>
      </c>
      <c r="P199" s="78">
        <v>0.1</v>
      </c>
      <c r="Q199" s="79">
        <v>0.1</v>
      </c>
    </row>
    <row r="200" spans="1:17" ht="14.25" x14ac:dyDescent="0.3">
      <c r="A200" s="8"/>
      <c r="F200" s="87" t="s">
        <v>95</v>
      </c>
      <c r="G200" s="67">
        <v>0.1</v>
      </c>
      <c r="H200" s="67">
        <v>0.2</v>
      </c>
      <c r="I200" s="67">
        <v>0.2</v>
      </c>
      <c r="J200" s="67">
        <v>0.3</v>
      </c>
      <c r="K200" s="67">
        <v>0.3</v>
      </c>
      <c r="L200" s="67">
        <v>0.1</v>
      </c>
      <c r="M200" s="67">
        <v>0.1</v>
      </c>
      <c r="N200" s="67">
        <v>0.2</v>
      </c>
      <c r="O200" s="67">
        <v>0.4</v>
      </c>
      <c r="P200" s="67">
        <v>0.1</v>
      </c>
      <c r="Q200" s="89">
        <v>0.3</v>
      </c>
    </row>
    <row r="201" spans="1:17" ht="14.25" x14ac:dyDescent="0.3">
      <c r="A201" s="25" t="s">
        <v>142</v>
      </c>
      <c r="F201" s="29" t="s">
        <v>41</v>
      </c>
      <c r="G201" s="69">
        <v>0.2</v>
      </c>
      <c r="H201" s="69">
        <v>0.2</v>
      </c>
      <c r="I201" s="69">
        <v>0.1</v>
      </c>
      <c r="J201" s="69">
        <v>0.2</v>
      </c>
      <c r="K201" s="69">
        <v>0.2</v>
      </c>
      <c r="L201" s="69">
        <v>0.1</v>
      </c>
      <c r="M201" s="69">
        <v>0.1</v>
      </c>
      <c r="N201" s="69">
        <v>0.2</v>
      </c>
      <c r="O201" s="69">
        <v>0.3</v>
      </c>
      <c r="P201" s="69">
        <v>0.1</v>
      </c>
      <c r="Q201" s="90">
        <v>0.2</v>
      </c>
    </row>
    <row r="202" spans="1:17" ht="14.25" x14ac:dyDescent="0.3">
      <c r="A202" s="8">
        <v>0</v>
      </c>
      <c r="F202" s="29" t="s">
        <v>53</v>
      </c>
      <c r="G202" s="69">
        <v>0.3</v>
      </c>
      <c r="H202" s="69">
        <v>0.3</v>
      </c>
      <c r="I202" s="69">
        <v>0.3</v>
      </c>
      <c r="J202" s="69">
        <v>0.4</v>
      </c>
      <c r="K202" s="69">
        <v>0.3</v>
      </c>
      <c r="L202" s="69">
        <v>0.2</v>
      </c>
      <c r="M202" s="69">
        <v>0.2</v>
      </c>
      <c r="N202" s="69">
        <v>0.3</v>
      </c>
      <c r="O202" s="69">
        <v>0.5</v>
      </c>
      <c r="P202" s="69">
        <v>0.2</v>
      </c>
      <c r="Q202" s="90">
        <v>0.5</v>
      </c>
    </row>
    <row r="203" spans="1:17" ht="15" thickBot="1" x14ac:dyDescent="0.35">
      <c r="A203" s="8">
        <v>0.01</v>
      </c>
      <c r="F203" s="30" t="s">
        <v>52</v>
      </c>
      <c r="G203" s="97">
        <v>0.1</v>
      </c>
      <c r="H203" s="97">
        <v>0.1</v>
      </c>
      <c r="I203" s="97">
        <v>0.1</v>
      </c>
      <c r="J203" s="97">
        <v>0.1</v>
      </c>
      <c r="K203" s="97">
        <v>0.1</v>
      </c>
      <c r="L203" s="97">
        <v>0.1</v>
      </c>
      <c r="M203" s="97">
        <v>0.1</v>
      </c>
      <c r="N203" s="97">
        <v>0.1</v>
      </c>
      <c r="O203" s="97">
        <v>0.1</v>
      </c>
      <c r="P203" s="97">
        <v>0.1</v>
      </c>
      <c r="Q203" s="98">
        <v>0.1</v>
      </c>
    </row>
    <row r="204" spans="1:17" ht="14.25" x14ac:dyDescent="0.3">
      <c r="A204" s="8">
        <v>0.02</v>
      </c>
      <c r="F204" s="9"/>
      <c r="G204"/>
      <c r="H204"/>
      <c r="I204"/>
      <c r="J204"/>
      <c r="K204"/>
      <c r="L204"/>
      <c r="M204"/>
      <c r="N204"/>
      <c r="O204"/>
      <c r="P204"/>
      <c r="Q204"/>
    </row>
    <row r="205" spans="1:17" ht="14.25" x14ac:dyDescent="0.3">
      <c r="A205" s="8">
        <v>0.03</v>
      </c>
      <c r="F205" s="3"/>
      <c r="G205"/>
      <c r="H205"/>
      <c r="I205"/>
      <c r="J205"/>
      <c r="K205"/>
      <c r="L205"/>
      <c r="M205"/>
      <c r="N205"/>
      <c r="O205"/>
      <c r="P205"/>
      <c r="Q205"/>
    </row>
    <row r="206" spans="1:17" x14ac:dyDescent="0.2">
      <c r="A206" s="8">
        <v>0.04</v>
      </c>
    </row>
    <row r="207" spans="1:17" ht="13.5" thickBot="1" x14ac:dyDescent="0.25">
      <c r="A207" s="8">
        <v>0.05</v>
      </c>
    </row>
    <row r="208" spans="1:17" ht="14.25" thickTop="1" thickBot="1" x14ac:dyDescent="0.25">
      <c r="F208" s="88" t="s">
        <v>146</v>
      </c>
      <c r="G208" s="7" t="s">
        <v>10</v>
      </c>
      <c r="H208" s="7" t="s">
        <v>11</v>
      </c>
      <c r="I208" s="7" t="s">
        <v>12</v>
      </c>
      <c r="J208" s="7" t="s">
        <v>13</v>
      </c>
      <c r="K208" s="7" t="s">
        <v>15</v>
      </c>
      <c r="L208" s="7" t="s">
        <v>16</v>
      </c>
      <c r="M208" s="7" t="s">
        <v>18</v>
      </c>
      <c r="N208" s="7" t="s">
        <v>85</v>
      </c>
      <c r="O208" s="7" t="s">
        <v>86</v>
      </c>
      <c r="P208" s="7" t="s">
        <v>87</v>
      </c>
      <c r="Q208" s="7" t="s">
        <v>96</v>
      </c>
    </row>
    <row r="209" spans="6:17" ht="14.25" x14ac:dyDescent="0.3">
      <c r="F209" s="87" t="s">
        <v>97</v>
      </c>
      <c r="G209" s="67">
        <v>0.2</v>
      </c>
      <c r="H209" s="67">
        <v>0.2</v>
      </c>
      <c r="I209" s="67">
        <v>0.2</v>
      </c>
      <c r="J209" s="67">
        <v>0.1</v>
      </c>
      <c r="K209" s="67">
        <v>0.1</v>
      </c>
      <c r="L209" s="67">
        <v>0.4</v>
      </c>
      <c r="M209" s="67">
        <v>0.4</v>
      </c>
      <c r="N209" s="67">
        <v>0.2</v>
      </c>
      <c r="O209" s="67">
        <v>0.1</v>
      </c>
      <c r="P209" s="67">
        <v>0.2</v>
      </c>
      <c r="Q209" s="89">
        <v>0.1</v>
      </c>
    </row>
    <row r="210" spans="6:17" ht="14.25" x14ac:dyDescent="0.3">
      <c r="F210" s="29" t="s">
        <v>43</v>
      </c>
      <c r="G210" s="69">
        <v>0.4</v>
      </c>
      <c r="H210" s="69">
        <v>0.5</v>
      </c>
      <c r="I210" s="69">
        <v>0.5</v>
      </c>
      <c r="J210" s="69">
        <v>0.2</v>
      </c>
      <c r="K210" s="69">
        <v>0.2</v>
      </c>
      <c r="L210" s="69">
        <v>0.6</v>
      </c>
      <c r="M210" s="69">
        <v>0.6</v>
      </c>
      <c r="N210" s="69">
        <v>0.3</v>
      </c>
      <c r="O210" s="69">
        <v>0.2</v>
      </c>
      <c r="P210" s="69">
        <v>0.5</v>
      </c>
      <c r="Q210" s="90">
        <v>0.2</v>
      </c>
    </row>
    <row r="211" spans="6:17" ht="14.25" x14ac:dyDescent="0.3">
      <c r="F211" s="29" t="s">
        <v>49</v>
      </c>
      <c r="G211" s="69">
        <v>0.4</v>
      </c>
      <c r="H211" s="69">
        <v>0.5</v>
      </c>
      <c r="I211" s="69">
        <v>0.3</v>
      </c>
      <c r="J211" s="69">
        <v>0.2</v>
      </c>
      <c r="K211" s="69">
        <v>0.2</v>
      </c>
      <c r="L211" s="69">
        <v>0.6</v>
      </c>
      <c r="M211" s="69">
        <v>0.6</v>
      </c>
      <c r="N211" s="69">
        <v>0.3</v>
      </c>
      <c r="O211" s="69">
        <v>0.2</v>
      </c>
      <c r="P211" s="69">
        <v>0.5</v>
      </c>
      <c r="Q211" s="90">
        <v>0.2</v>
      </c>
    </row>
    <row r="212" spans="6:17" ht="15" thickBot="1" x14ac:dyDescent="0.35">
      <c r="F212" s="30" t="s">
        <v>50</v>
      </c>
      <c r="G212" s="77">
        <v>0.1</v>
      </c>
      <c r="H212" s="78">
        <v>0.1</v>
      </c>
      <c r="I212" s="78">
        <v>0.1</v>
      </c>
      <c r="J212" s="78">
        <v>0.1</v>
      </c>
      <c r="K212" s="78">
        <v>0.1</v>
      </c>
      <c r="L212" s="78">
        <v>0.1</v>
      </c>
      <c r="M212" s="78">
        <v>0.1</v>
      </c>
      <c r="N212" s="78">
        <v>0.1</v>
      </c>
      <c r="O212" s="78">
        <v>0.1</v>
      </c>
      <c r="P212" s="78">
        <v>0.1</v>
      </c>
      <c r="Q212" s="79">
        <v>0.1</v>
      </c>
    </row>
    <row r="213" spans="6:17" ht="14.25" x14ac:dyDescent="0.3">
      <c r="F213" s="87" t="s">
        <v>45</v>
      </c>
      <c r="G213" s="67">
        <v>0.2</v>
      </c>
      <c r="H213" s="67">
        <v>0.3</v>
      </c>
      <c r="I213" s="67">
        <v>0.3</v>
      </c>
      <c r="J213" s="67">
        <v>0.2</v>
      </c>
      <c r="K213" s="67">
        <v>0.2</v>
      </c>
      <c r="L213" s="67">
        <v>0.4</v>
      </c>
      <c r="M213" s="67">
        <v>0.5</v>
      </c>
      <c r="N213" s="67">
        <v>0.4</v>
      </c>
      <c r="O213" s="67">
        <v>0.2</v>
      </c>
      <c r="P213" s="67">
        <v>0.5</v>
      </c>
      <c r="Q213" s="89">
        <v>0.2</v>
      </c>
    </row>
    <row r="214" spans="6:17" ht="14.25" x14ac:dyDescent="0.3">
      <c r="F214" s="29" t="s">
        <v>41</v>
      </c>
      <c r="G214" s="69">
        <v>0.3</v>
      </c>
      <c r="H214" s="69">
        <v>0.3</v>
      </c>
      <c r="I214" s="69">
        <v>0.3</v>
      </c>
      <c r="J214" s="69">
        <v>0.2</v>
      </c>
      <c r="K214" s="69">
        <v>0.2</v>
      </c>
      <c r="L214" s="69">
        <v>0.4</v>
      </c>
      <c r="M214" s="69">
        <v>0.4</v>
      </c>
      <c r="N214" s="69">
        <v>0.3</v>
      </c>
      <c r="O214" s="69">
        <v>0.2</v>
      </c>
      <c r="P214" s="69">
        <v>0.4</v>
      </c>
      <c r="Q214" s="90">
        <v>0.2</v>
      </c>
    </row>
    <row r="215" spans="6:17" ht="14.25" x14ac:dyDescent="0.3">
      <c r="F215" s="29" t="s">
        <v>52</v>
      </c>
      <c r="G215" s="69">
        <v>0.2</v>
      </c>
      <c r="H215" s="69">
        <v>0.2</v>
      </c>
      <c r="I215" s="69">
        <v>0.1</v>
      </c>
      <c r="J215" s="69">
        <v>0.1</v>
      </c>
      <c r="K215" s="69">
        <v>0.1</v>
      </c>
      <c r="L215" s="69">
        <v>0.2</v>
      </c>
      <c r="M215" s="69">
        <v>0.2</v>
      </c>
      <c r="N215" s="69">
        <v>0.2</v>
      </c>
      <c r="O215" s="69">
        <v>0.1</v>
      </c>
      <c r="P215" s="69">
        <v>0.3</v>
      </c>
      <c r="Q215" s="90">
        <v>0.1</v>
      </c>
    </row>
    <row r="216" spans="6:17" ht="15" thickBot="1" x14ac:dyDescent="0.35">
      <c r="F216" s="30" t="s">
        <v>53</v>
      </c>
      <c r="G216" s="97">
        <v>0.1</v>
      </c>
      <c r="H216" s="97">
        <v>0.1</v>
      </c>
      <c r="I216" s="97">
        <v>0.1</v>
      </c>
      <c r="J216" s="97">
        <v>0.1</v>
      </c>
      <c r="K216" s="97">
        <v>0.1</v>
      </c>
      <c r="L216" s="97">
        <v>0.1</v>
      </c>
      <c r="M216" s="97">
        <v>0.1</v>
      </c>
      <c r="N216" s="97">
        <v>0.1</v>
      </c>
      <c r="O216" s="97">
        <v>0.1</v>
      </c>
      <c r="P216" s="97">
        <v>0.1</v>
      </c>
      <c r="Q216" s="98">
        <v>0.1</v>
      </c>
    </row>
    <row r="217" spans="6:17" ht="14.25" x14ac:dyDescent="0.3">
      <c r="F217" s="9"/>
      <c r="G217"/>
      <c r="H217"/>
      <c r="I217"/>
      <c r="J217"/>
      <c r="K217"/>
      <c r="L217"/>
      <c r="M217"/>
      <c r="N217"/>
      <c r="O217"/>
      <c r="P217"/>
      <c r="Q217"/>
    </row>
    <row r="218" spans="6:17" ht="14.25" x14ac:dyDescent="0.3">
      <c r="F218" s="3"/>
      <c r="G218"/>
      <c r="H218"/>
      <c r="I218"/>
      <c r="J218"/>
      <c r="K218"/>
      <c r="L218"/>
      <c r="M218"/>
      <c r="N218"/>
      <c r="O218"/>
      <c r="P218"/>
      <c r="Q218"/>
    </row>
    <row r="221" spans="6:17" ht="13.5" thickBot="1" x14ac:dyDescent="0.25"/>
    <row r="222" spans="6:17" ht="14.25" thickTop="1" thickBot="1" x14ac:dyDescent="0.25">
      <c r="F222" s="96" t="s">
        <v>147</v>
      </c>
      <c r="G222" s="7" t="s">
        <v>10</v>
      </c>
      <c r="H222" s="7" t="s">
        <v>11</v>
      </c>
      <c r="I222" s="7" t="s">
        <v>12</v>
      </c>
      <c r="J222" s="7" t="s">
        <v>13</v>
      </c>
      <c r="K222" s="7" t="s">
        <v>15</v>
      </c>
      <c r="L222" s="7" t="s">
        <v>16</v>
      </c>
      <c r="M222" s="7" t="s">
        <v>18</v>
      </c>
      <c r="N222" s="7" t="s">
        <v>85</v>
      </c>
      <c r="O222" s="7" t="s">
        <v>86</v>
      </c>
      <c r="P222" s="7" t="s">
        <v>87</v>
      </c>
      <c r="Q222" s="7" t="s">
        <v>96</v>
      </c>
    </row>
    <row r="223" spans="6:17" ht="14.25" x14ac:dyDescent="0.3">
      <c r="F223" s="87" t="s">
        <v>98</v>
      </c>
      <c r="G223" s="67">
        <v>0.1</v>
      </c>
      <c r="H223" s="67">
        <v>0.2</v>
      </c>
      <c r="I223" s="67">
        <v>0.2</v>
      </c>
      <c r="J223" s="67">
        <v>0.1</v>
      </c>
      <c r="K223" s="67">
        <v>0.1</v>
      </c>
      <c r="L223" s="67">
        <v>0.4</v>
      </c>
      <c r="M223" s="67">
        <v>0.4</v>
      </c>
      <c r="N223" s="67">
        <v>0.2</v>
      </c>
      <c r="O223" s="67">
        <v>0.1</v>
      </c>
      <c r="P223" s="67">
        <v>0.4</v>
      </c>
      <c r="Q223" s="89">
        <v>0.1</v>
      </c>
    </row>
    <row r="224" spans="6:17" ht="14.25" x14ac:dyDescent="0.3">
      <c r="F224" s="29" t="s">
        <v>43</v>
      </c>
      <c r="G224" s="69">
        <v>0.4</v>
      </c>
      <c r="H224" s="69">
        <v>0.3</v>
      </c>
      <c r="I224" s="69">
        <v>0.3</v>
      </c>
      <c r="J224" s="69">
        <v>0.2</v>
      </c>
      <c r="K224" s="69">
        <v>0.2</v>
      </c>
      <c r="L224" s="69">
        <v>0.5</v>
      </c>
      <c r="M224" s="69">
        <v>0.6</v>
      </c>
      <c r="N224" s="69">
        <v>0.3</v>
      </c>
      <c r="O224" s="69">
        <v>0.1</v>
      </c>
      <c r="P224" s="69">
        <v>0.6</v>
      </c>
      <c r="Q224" s="90">
        <v>0.1</v>
      </c>
    </row>
    <row r="225" spans="6:17" ht="14.25" x14ac:dyDescent="0.3">
      <c r="F225" s="29" t="s">
        <v>50</v>
      </c>
      <c r="G225" s="69">
        <v>0.2</v>
      </c>
      <c r="H225" s="69">
        <v>0.2</v>
      </c>
      <c r="I225" s="69">
        <v>0.2</v>
      </c>
      <c r="J225" s="69">
        <v>0.2</v>
      </c>
      <c r="K225" s="69">
        <v>0.2</v>
      </c>
      <c r="L225" s="69">
        <v>0.3</v>
      </c>
      <c r="M225" s="69">
        <v>0.3</v>
      </c>
      <c r="N225" s="69">
        <v>0.3</v>
      </c>
      <c r="O225" s="69">
        <v>0.2</v>
      </c>
      <c r="P225" s="69">
        <v>0.3</v>
      </c>
      <c r="Q225" s="90">
        <v>0.2</v>
      </c>
    </row>
    <row r="226" spans="6:17" ht="15" thickBot="1" x14ac:dyDescent="0.35">
      <c r="F226" s="30" t="s">
        <v>49</v>
      </c>
      <c r="G226" s="77">
        <v>0.1</v>
      </c>
      <c r="H226" s="78">
        <v>0.1</v>
      </c>
      <c r="I226" s="78">
        <v>0.1</v>
      </c>
      <c r="J226" s="78">
        <v>0.1</v>
      </c>
      <c r="K226" s="78">
        <v>0.1</v>
      </c>
      <c r="L226" s="78">
        <v>0.1</v>
      </c>
      <c r="M226" s="78">
        <v>0.1</v>
      </c>
      <c r="N226" s="78">
        <v>0.1</v>
      </c>
      <c r="O226" s="78">
        <v>0.1</v>
      </c>
      <c r="P226" s="78">
        <v>0.1</v>
      </c>
      <c r="Q226" s="79">
        <v>0.1</v>
      </c>
    </row>
    <row r="227" spans="6:17" ht="14.25" x14ac:dyDescent="0.3">
      <c r="F227" s="87" t="s">
        <v>95</v>
      </c>
      <c r="G227" s="67">
        <v>0.2</v>
      </c>
      <c r="H227" s="67">
        <v>0.3</v>
      </c>
      <c r="I227" s="67">
        <v>0.3</v>
      </c>
      <c r="J227" s="67">
        <v>0.2</v>
      </c>
      <c r="K227" s="67">
        <v>0.2</v>
      </c>
      <c r="L227" s="67">
        <v>0.3</v>
      </c>
      <c r="M227" s="67">
        <v>0.4</v>
      </c>
      <c r="N227" s="67">
        <v>0.3</v>
      </c>
      <c r="O227" s="67">
        <v>0.2</v>
      </c>
      <c r="P227" s="67">
        <v>0.4</v>
      </c>
      <c r="Q227" s="89">
        <v>0.1</v>
      </c>
    </row>
    <row r="228" spans="6:17" ht="14.25" x14ac:dyDescent="0.3">
      <c r="F228" s="29" t="s">
        <v>41</v>
      </c>
      <c r="G228" s="69">
        <v>0.3</v>
      </c>
      <c r="H228" s="69">
        <v>0.3</v>
      </c>
      <c r="I228" s="69">
        <v>0.3</v>
      </c>
      <c r="J228" s="69">
        <v>0.2</v>
      </c>
      <c r="K228" s="69">
        <v>0.2</v>
      </c>
      <c r="L228" s="69">
        <v>0.4</v>
      </c>
      <c r="M228" s="69">
        <v>0.5</v>
      </c>
      <c r="N228" s="69">
        <v>0.3</v>
      </c>
      <c r="O228" s="69">
        <v>0.2</v>
      </c>
      <c r="P228" s="69">
        <v>0.5</v>
      </c>
      <c r="Q228" s="90">
        <v>0.2</v>
      </c>
    </row>
    <row r="229" spans="6:17" ht="14.25" x14ac:dyDescent="0.3">
      <c r="F229" s="29" t="s">
        <v>53</v>
      </c>
      <c r="G229" s="69">
        <v>0.2</v>
      </c>
      <c r="H229" s="69">
        <v>0.2</v>
      </c>
      <c r="I229" s="69">
        <v>0.2</v>
      </c>
      <c r="J229" s="69">
        <v>0.1</v>
      </c>
      <c r="K229" s="69">
        <v>0.1</v>
      </c>
      <c r="L229" s="69">
        <v>0.2</v>
      </c>
      <c r="M229" s="69">
        <v>0.3</v>
      </c>
      <c r="N229" s="69">
        <v>0.2</v>
      </c>
      <c r="O229" s="69">
        <v>0.2</v>
      </c>
      <c r="P229" s="69">
        <v>0.3</v>
      </c>
      <c r="Q229" s="90">
        <v>0.2</v>
      </c>
    </row>
    <row r="230" spans="6:17" ht="15" thickBot="1" x14ac:dyDescent="0.35">
      <c r="F230" s="30" t="s">
        <v>52</v>
      </c>
      <c r="G230" s="97">
        <v>0.1</v>
      </c>
      <c r="H230" s="97">
        <v>0.1</v>
      </c>
      <c r="I230" s="97">
        <v>0.1</v>
      </c>
      <c r="J230" s="97">
        <v>0.1</v>
      </c>
      <c r="K230" s="97">
        <v>0.1</v>
      </c>
      <c r="L230" s="97">
        <v>0.1</v>
      </c>
      <c r="M230" s="97">
        <v>0.1</v>
      </c>
      <c r="N230" s="97">
        <v>0.1</v>
      </c>
      <c r="O230" s="97">
        <v>0.1</v>
      </c>
      <c r="P230" s="97">
        <v>0.1</v>
      </c>
      <c r="Q230" s="98">
        <v>0.1</v>
      </c>
    </row>
    <row r="231" spans="6:17" ht="14.25" x14ac:dyDescent="0.3">
      <c r="F231" s="9"/>
      <c r="G231"/>
      <c r="H231"/>
      <c r="I231"/>
      <c r="J231"/>
      <c r="K231"/>
      <c r="L231"/>
      <c r="M231"/>
      <c r="N231"/>
      <c r="O231"/>
      <c r="P231"/>
      <c r="Q231"/>
    </row>
    <row r="232" spans="6:17" ht="14.25" x14ac:dyDescent="0.3">
      <c r="F232" s="3"/>
      <c r="G232"/>
      <c r="H232"/>
      <c r="I232"/>
      <c r="J232"/>
      <c r="K232"/>
      <c r="L232"/>
      <c r="M232"/>
      <c r="N232"/>
      <c r="O232"/>
      <c r="P232"/>
      <c r="Q232"/>
    </row>
    <row r="235" spans="6:17" ht="13.5" thickBot="1" x14ac:dyDescent="0.25"/>
    <row r="236" spans="6:17" ht="14.25" thickTop="1" thickBot="1" x14ac:dyDescent="0.25">
      <c r="F236" s="99" t="s">
        <v>56</v>
      </c>
      <c r="G236" s="101" t="s">
        <v>10</v>
      </c>
      <c r="H236" s="101" t="s">
        <v>11</v>
      </c>
      <c r="I236" s="101" t="s">
        <v>12</v>
      </c>
      <c r="J236" s="101" t="s">
        <v>13</v>
      </c>
      <c r="K236" s="101" t="s">
        <v>15</v>
      </c>
      <c r="L236" s="101" t="s">
        <v>16</v>
      </c>
      <c r="M236" s="101" t="s">
        <v>18</v>
      </c>
      <c r="N236" s="101" t="s">
        <v>85</v>
      </c>
      <c r="O236" s="101" t="s">
        <v>86</v>
      </c>
      <c r="P236" s="101" t="s">
        <v>87</v>
      </c>
      <c r="Q236" s="101" t="s">
        <v>96</v>
      </c>
    </row>
    <row r="237" spans="6:17" ht="14.25" x14ac:dyDescent="0.3">
      <c r="F237" s="87" t="s">
        <v>97</v>
      </c>
      <c r="G237" s="102">
        <v>0.1</v>
      </c>
      <c r="H237" s="102">
        <v>0.1</v>
      </c>
      <c r="I237" s="102">
        <v>0.1</v>
      </c>
      <c r="J237" s="102">
        <v>0.2</v>
      </c>
      <c r="K237" s="102">
        <v>0.1</v>
      </c>
      <c r="L237" s="102">
        <v>0.1</v>
      </c>
      <c r="M237" s="102">
        <v>0.1</v>
      </c>
      <c r="N237" s="102">
        <v>0.1</v>
      </c>
      <c r="O237" s="102">
        <v>0.2</v>
      </c>
      <c r="P237" s="102">
        <v>0.1</v>
      </c>
      <c r="Q237" s="103">
        <v>0.2</v>
      </c>
    </row>
    <row r="238" spans="6:17" ht="14.25" x14ac:dyDescent="0.3">
      <c r="F238" s="29" t="s">
        <v>43</v>
      </c>
      <c r="G238" s="104">
        <v>0.1</v>
      </c>
      <c r="H238" s="104">
        <v>0.1</v>
      </c>
      <c r="I238" s="104">
        <v>0.1</v>
      </c>
      <c r="J238" s="104">
        <v>0.2</v>
      </c>
      <c r="K238" s="104">
        <v>0.1</v>
      </c>
      <c r="L238" s="104">
        <v>0.1</v>
      </c>
      <c r="M238" s="104">
        <v>0.1</v>
      </c>
      <c r="N238" s="104">
        <v>0.1</v>
      </c>
      <c r="O238" s="104">
        <v>0.1</v>
      </c>
      <c r="P238" s="104">
        <v>0.1</v>
      </c>
      <c r="Q238" s="105">
        <v>0.2</v>
      </c>
    </row>
    <row r="239" spans="6:17" ht="14.25" x14ac:dyDescent="0.3">
      <c r="F239" s="29" t="s">
        <v>49</v>
      </c>
      <c r="G239" s="104">
        <v>0.2</v>
      </c>
      <c r="H239" s="104">
        <v>0.2</v>
      </c>
      <c r="I239" s="104">
        <v>0.2</v>
      </c>
      <c r="J239" s="104">
        <v>0.2</v>
      </c>
      <c r="K239" s="104">
        <v>0.2</v>
      </c>
      <c r="L239" s="104">
        <v>0.2</v>
      </c>
      <c r="M239" s="104">
        <v>0.2</v>
      </c>
      <c r="N239" s="104">
        <v>0.2</v>
      </c>
      <c r="O239" s="104">
        <v>0.2</v>
      </c>
      <c r="P239" s="104">
        <v>0.1</v>
      </c>
      <c r="Q239" s="105">
        <v>0.2</v>
      </c>
    </row>
    <row r="240" spans="6:17" ht="15" thickBot="1" x14ac:dyDescent="0.35">
      <c r="F240" s="30" t="s">
        <v>50</v>
      </c>
      <c r="G240" s="106">
        <v>0.1</v>
      </c>
      <c r="H240" s="107">
        <v>0.1</v>
      </c>
      <c r="I240" s="107">
        <v>0.1</v>
      </c>
      <c r="J240" s="107">
        <v>0.1</v>
      </c>
      <c r="K240" s="107">
        <v>0.1</v>
      </c>
      <c r="L240" s="107">
        <v>0.1</v>
      </c>
      <c r="M240" s="107">
        <v>0.1</v>
      </c>
      <c r="N240" s="107">
        <v>0.1</v>
      </c>
      <c r="O240" s="107">
        <v>0.1</v>
      </c>
      <c r="P240" s="107">
        <v>0.1</v>
      </c>
      <c r="Q240" s="108">
        <v>0.1</v>
      </c>
    </row>
    <row r="241" spans="6:17" ht="14.25" x14ac:dyDescent="0.3">
      <c r="F241" s="87" t="s">
        <v>45</v>
      </c>
      <c r="G241" s="102">
        <v>0.1</v>
      </c>
      <c r="H241" s="102">
        <v>0.1</v>
      </c>
      <c r="I241" s="102">
        <v>0.1</v>
      </c>
      <c r="J241" s="102">
        <v>0.2</v>
      </c>
      <c r="K241" s="102">
        <v>0.2</v>
      </c>
      <c r="L241" s="102">
        <v>0.1</v>
      </c>
      <c r="M241" s="102">
        <v>0.1</v>
      </c>
      <c r="N241" s="102">
        <v>0.1</v>
      </c>
      <c r="O241" s="102">
        <v>0.2</v>
      </c>
      <c r="P241" s="102">
        <v>0.1</v>
      </c>
      <c r="Q241" s="103">
        <v>0.2</v>
      </c>
    </row>
    <row r="242" spans="6:17" ht="14.25" x14ac:dyDescent="0.3">
      <c r="F242" s="29" t="s">
        <v>41</v>
      </c>
      <c r="G242" s="104">
        <v>0.1</v>
      </c>
      <c r="H242" s="104">
        <v>0.1</v>
      </c>
      <c r="I242" s="104">
        <v>0.1</v>
      </c>
      <c r="J242" s="104">
        <v>0.2</v>
      </c>
      <c r="K242" s="104">
        <v>0.2</v>
      </c>
      <c r="L242" s="104">
        <v>0.1</v>
      </c>
      <c r="M242" s="104">
        <v>0.1</v>
      </c>
      <c r="N242" s="104">
        <v>0.1</v>
      </c>
      <c r="O242" s="104">
        <v>0.2</v>
      </c>
      <c r="P242" s="104">
        <v>0.1</v>
      </c>
      <c r="Q242" s="105">
        <v>0.2</v>
      </c>
    </row>
    <row r="243" spans="6:17" ht="14.25" x14ac:dyDescent="0.3">
      <c r="F243" s="29" t="s">
        <v>52</v>
      </c>
      <c r="G243" s="104">
        <v>0.1</v>
      </c>
      <c r="H243" s="104">
        <v>0.2</v>
      </c>
      <c r="I243" s="104">
        <v>0.2</v>
      </c>
      <c r="J243" s="104">
        <v>0.3</v>
      </c>
      <c r="K243" s="104">
        <v>0.3</v>
      </c>
      <c r="L243" s="104">
        <v>0.1</v>
      </c>
      <c r="M243" s="104">
        <v>0.1</v>
      </c>
      <c r="N243" s="104">
        <v>0.2</v>
      </c>
      <c r="O243" s="104">
        <v>0.3</v>
      </c>
      <c r="P243" s="104">
        <v>0.1</v>
      </c>
      <c r="Q243" s="105">
        <v>0.2</v>
      </c>
    </row>
    <row r="244" spans="6:17" ht="15" thickBot="1" x14ac:dyDescent="0.35">
      <c r="F244" s="30" t="s">
        <v>53</v>
      </c>
      <c r="G244" s="109">
        <v>0.1</v>
      </c>
      <c r="H244" s="109">
        <v>0.1</v>
      </c>
      <c r="I244" s="109">
        <v>0.1</v>
      </c>
      <c r="J244" s="109">
        <v>0.1</v>
      </c>
      <c r="K244" s="109">
        <v>0.1</v>
      </c>
      <c r="L244" s="109">
        <v>0.1</v>
      </c>
      <c r="M244" s="109">
        <v>0.1</v>
      </c>
      <c r="N244" s="109">
        <v>0.1</v>
      </c>
      <c r="O244" s="109">
        <v>0.1</v>
      </c>
      <c r="P244" s="109">
        <v>0.1</v>
      </c>
      <c r="Q244" s="110">
        <v>0.1</v>
      </c>
    </row>
    <row r="245" spans="6:17" ht="14.25" x14ac:dyDescent="0.3">
      <c r="F245" s="9"/>
      <c r="G245"/>
      <c r="H245"/>
      <c r="I245"/>
      <c r="J245"/>
      <c r="K245"/>
      <c r="L245"/>
      <c r="M245"/>
      <c r="N245"/>
      <c r="O245"/>
      <c r="P245"/>
      <c r="Q245"/>
    </row>
    <row r="246" spans="6:17" ht="14.25" x14ac:dyDescent="0.3">
      <c r="F246" s="3"/>
      <c r="G246"/>
      <c r="H246"/>
      <c r="I246"/>
      <c r="J246"/>
      <c r="K246"/>
      <c r="L246"/>
      <c r="M246"/>
      <c r="N246"/>
      <c r="O246"/>
      <c r="P246"/>
      <c r="Q246"/>
    </row>
    <row r="250" spans="6:17" ht="13.5" thickBot="1" x14ac:dyDescent="0.25"/>
    <row r="251" spans="6:17" ht="14.25" thickTop="1" thickBot="1" x14ac:dyDescent="0.25">
      <c r="F251" s="111" t="s">
        <v>148</v>
      </c>
      <c r="G251" s="7" t="s">
        <v>10</v>
      </c>
      <c r="H251" s="7" t="s">
        <v>11</v>
      </c>
      <c r="I251" s="7" t="s">
        <v>12</v>
      </c>
      <c r="J251" s="7" t="s">
        <v>13</v>
      </c>
      <c r="K251" s="7" t="s">
        <v>15</v>
      </c>
      <c r="L251" s="7" t="s">
        <v>85</v>
      </c>
      <c r="M251" s="7" t="s">
        <v>86</v>
      </c>
      <c r="N251" s="7" t="s">
        <v>96</v>
      </c>
    </row>
    <row r="252" spans="6:17" ht="15" thickTop="1" x14ac:dyDescent="0.3">
      <c r="F252" s="3"/>
      <c r="G252" s="152"/>
      <c r="H252" s="152"/>
      <c r="I252" s="152"/>
      <c r="J252" s="152"/>
      <c r="K252" s="152"/>
      <c r="L252" s="152"/>
      <c r="M252" s="152"/>
      <c r="N252" s="152"/>
    </row>
    <row r="253" spans="6:17" ht="14.25" x14ac:dyDescent="0.3">
      <c r="F253" s="3" t="s">
        <v>48</v>
      </c>
      <c r="G253" s="152"/>
      <c r="H253" s="152"/>
      <c r="I253" s="152"/>
      <c r="J253" s="152"/>
      <c r="K253" s="152"/>
      <c r="L253" s="152"/>
      <c r="M253" s="152"/>
      <c r="N253" s="152"/>
    </row>
    <row r="254" spans="6:17" ht="14.25" x14ac:dyDescent="0.3">
      <c r="F254" s="3" t="s">
        <v>77</v>
      </c>
      <c r="G254" s="152"/>
      <c r="H254" s="152"/>
      <c r="I254" s="152"/>
      <c r="J254" s="152"/>
      <c r="K254" s="152"/>
      <c r="L254" s="152"/>
      <c r="M254" s="152"/>
      <c r="N254" s="152"/>
    </row>
    <row r="255" spans="6:17" ht="14.25" x14ac:dyDescent="0.3">
      <c r="F255" s="3" t="s">
        <v>78</v>
      </c>
      <c r="G255" s="152"/>
      <c r="H255" s="152"/>
      <c r="I255" s="152"/>
      <c r="J255" s="152"/>
      <c r="K255" s="152"/>
      <c r="L255" s="152"/>
      <c r="M255" s="152"/>
      <c r="N255" s="152"/>
    </row>
    <row r="256" spans="6:17" ht="14.25" x14ac:dyDescent="0.3">
      <c r="F256" s="3"/>
      <c r="G256" s="152"/>
      <c r="H256" s="152"/>
      <c r="I256" s="152"/>
      <c r="J256" s="152"/>
      <c r="K256" s="152"/>
      <c r="L256" s="152"/>
      <c r="M256" s="152"/>
      <c r="N256" s="152"/>
    </row>
    <row r="257" spans="6:17" ht="14.25" x14ac:dyDescent="0.3">
      <c r="F257" s="3" t="s">
        <v>51</v>
      </c>
      <c r="G257" s="152"/>
      <c r="H257" s="152"/>
      <c r="I257" s="152"/>
      <c r="J257" s="152"/>
      <c r="K257" s="152"/>
      <c r="L257" s="152"/>
      <c r="M257" s="152"/>
      <c r="N257" s="152"/>
    </row>
    <row r="258" spans="6:17" ht="14.25" x14ac:dyDescent="0.3">
      <c r="F258" s="3" t="s">
        <v>79</v>
      </c>
      <c r="G258" s="152"/>
      <c r="H258" s="152"/>
      <c r="I258" s="152"/>
      <c r="J258" s="152"/>
      <c r="K258" s="152"/>
      <c r="L258" s="152"/>
      <c r="M258" s="152"/>
      <c r="N258" s="152"/>
    </row>
    <row r="259" spans="6:17" ht="14.25" x14ac:dyDescent="0.3">
      <c r="F259" s="3" t="s">
        <v>80</v>
      </c>
      <c r="G259" s="152"/>
      <c r="H259" s="152"/>
      <c r="I259" s="152"/>
      <c r="J259" s="152"/>
      <c r="K259" s="152"/>
      <c r="L259" s="152"/>
      <c r="M259" s="152"/>
      <c r="N259" s="152"/>
    </row>
    <row r="261" spans="6:17" ht="13.5" thickBot="1" x14ac:dyDescent="0.25"/>
    <row r="262" spans="6:17" ht="14.25" thickTop="1" thickBot="1" x14ac:dyDescent="0.25">
      <c r="F262" s="96" t="s">
        <v>92</v>
      </c>
      <c r="G262" s="7" t="s">
        <v>10</v>
      </c>
      <c r="H262" s="7" t="s">
        <v>11</v>
      </c>
      <c r="I262" s="7" t="s">
        <v>12</v>
      </c>
      <c r="J262" s="7" t="s">
        <v>13</v>
      </c>
      <c r="K262" s="7" t="s">
        <v>15</v>
      </c>
      <c r="L262" s="7" t="s">
        <v>16</v>
      </c>
      <c r="M262" s="7" t="s">
        <v>18</v>
      </c>
      <c r="N262" s="7" t="s">
        <v>85</v>
      </c>
      <c r="O262" s="7" t="s">
        <v>86</v>
      </c>
      <c r="P262" s="7" t="s">
        <v>87</v>
      </c>
      <c r="Q262" s="7" t="s">
        <v>96</v>
      </c>
    </row>
    <row r="263" spans="6:17" ht="14.25" x14ac:dyDescent="0.3">
      <c r="F263" s="87" t="s">
        <v>98</v>
      </c>
      <c r="G263" s="67">
        <v>0.1</v>
      </c>
      <c r="H263" s="67">
        <v>0.1</v>
      </c>
      <c r="I263" s="67">
        <v>0.1</v>
      </c>
      <c r="J263" s="67">
        <v>0.1</v>
      </c>
      <c r="K263" s="67">
        <v>0.1</v>
      </c>
      <c r="L263" s="67">
        <v>0.1</v>
      </c>
      <c r="M263" s="67">
        <v>0.1</v>
      </c>
      <c r="N263" s="67">
        <v>0.1</v>
      </c>
      <c r="O263" s="67">
        <v>0.1</v>
      </c>
      <c r="P263" s="67">
        <v>0.1</v>
      </c>
      <c r="Q263" s="89">
        <v>0.1</v>
      </c>
    </row>
    <row r="264" spans="6:17" ht="14.25" x14ac:dyDescent="0.3">
      <c r="F264" s="29" t="s">
        <v>43</v>
      </c>
      <c r="G264" s="69">
        <v>0.1</v>
      </c>
      <c r="H264" s="69">
        <v>0.1</v>
      </c>
      <c r="I264" s="69">
        <v>0.1</v>
      </c>
      <c r="J264" s="69">
        <v>0.2</v>
      </c>
      <c r="K264" s="69">
        <v>0.1</v>
      </c>
      <c r="L264" s="69">
        <v>0.1</v>
      </c>
      <c r="M264" s="69">
        <v>0.1</v>
      </c>
      <c r="N264" s="69">
        <v>0.2</v>
      </c>
      <c r="O264" s="69">
        <v>0.2</v>
      </c>
      <c r="P264" s="69">
        <v>0.1</v>
      </c>
      <c r="Q264" s="90">
        <v>0.2</v>
      </c>
    </row>
    <row r="265" spans="6:17" ht="14.25" x14ac:dyDescent="0.3">
      <c r="F265" s="29" t="s">
        <v>50</v>
      </c>
      <c r="G265" s="69">
        <v>0.1</v>
      </c>
      <c r="H265" s="69">
        <v>0.1</v>
      </c>
      <c r="I265" s="69">
        <v>0.1</v>
      </c>
      <c r="J265" s="69">
        <v>0.1</v>
      </c>
      <c r="K265" s="69">
        <v>0.1</v>
      </c>
      <c r="L265" s="69">
        <v>0.1</v>
      </c>
      <c r="M265" s="69">
        <v>0.1</v>
      </c>
      <c r="N265" s="69">
        <v>0.1</v>
      </c>
      <c r="O265" s="69">
        <v>0.2</v>
      </c>
      <c r="P265" s="69">
        <v>0.1</v>
      </c>
      <c r="Q265" s="90">
        <v>0.2</v>
      </c>
    </row>
    <row r="266" spans="6:17" ht="15" thickBot="1" x14ac:dyDescent="0.35">
      <c r="F266" s="30" t="s">
        <v>49</v>
      </c>
      <c r="G266" s="77">
        <v>0.1</v>
      </c>
      <c r="H266" s="78">
        <v>0.1</v>
      </c>
      <c r="I266" s="78">
        <v>0.1</v>
      </c>
      <c r="J266" s="78">
        <v>0.1</v>
      </c>
      <c r="K266" s="78">
        <v>0.1</v>
      </c>
      <c r="L266" s="78">
        <v>0.1</v>
      </c>
      <c r="M266" s="78">
        <v>0.1</v>
      </c>
      <c r="N266" s="78">
        <v>0.1</v>
      </c>
      <c r="O266" s="78">
        <v>0.1</v>
      </c>
      <c r="P266" s="78">
        <v>0.1</v>
      </c>
      <c r="Q266" s="79">
        <v>0.1</v>
      </c>
    </row>
    <row r="267" spans="6:17" ht="14.25" x14ac:dyDescent="0.3">
      <c r="F267" s="87" t="s">
        <v>95</v>
      </c>
      <c r="G267" s="67">
        <v>0.2</v>
      </c>
      <c r="H267" s="67">
        <v>0.1</v>
      </c>
      <c r="I267" s="67">
        <v>0.1</v>
      </c>
      <c r="J267" s="67">
        <v>0.2</v>
      </c>
      <c r="K267" s="67">
        <v>0.1</v>
      </c>
      <c r="L267" s="67">
        <v>0.1</v>
      </c>
      <c r="M267" s="67">
        <v>0.1</v>
      </c>
      <c r="N267" s="67">
        <v>0.1</v>
      </c>
      <c r="O267" s="67">
        <v>0.2</v>
      </c>
      <c r="P267" s="67">
        <v>0.1</v>
      </c>
      <c r="Q267" s="89">
        <v>0.2</v>
      </c>
    </row>
    <row r="268" spans="6:17" ht="14.25" x14ac:dyDescent="0.3">
      <c r="F268" s="29" t="s">
        <v>41</v>
      </c>
      <c r="G268" s="69">
        <v>0.1</v>
      </c>
      <c r="H268" s="69">
        <v>0.1</v>
      </c>
      <c r="I268" s="69">
        <v>0.2</v>
      </c>
      <c r="J268" s="69">
        <v>0.2</v>
      </c>
      <c r="K268" s="69">
        <v>0.2</v>
      </c>
      <c r="L268" s="69">
        <v>0.1</v>
      </c>
      <c r="M268" s="69">
        <v>0.1</v>
      </c>
      <c r="N268" s="69">
        <v>0.2</v>
      </c>
      <c r="O268" s="69">
        <v>0.2</v>
      </c>
      <c r="P268" s="69">
        <v>0.1</v>
      </c>
      <c r="Q268" s="90">
        <v>0.2</v>
      </c>
    </row>
    <row r="269" spans="6:17" ht="14.25" x14ac:dyDescent="0.3">
      <c r="F269" s="29" t="s">
        <v>53</v>
      </c>
      <c r="G269" s="69">
        <v>0.2</v>
      </c>
      <c r="H269" s="69">
        <v>0.2</v>
      </c>
      <c r="I269" s="69">
        <v>0.2</v>
      </c>
      <c r="J269" s="69">
        <v>0.2</v>
      </c>
      <c r="K269" s="69">
        <v>0.2</v>
      </c>
      <c r="L269" s="69">
        <v>0.2</v>
      </c>
      <c r="M269" s="69">
        <v>0.2</v>
      </c>
      <c r="N269" s="69">
        <v>0.2</v>
      </c>
      <c r="O269" s="69">
        <v>0.2</v>
      </c>
      <c r="P269" s="69">
        <v>0.2</v>
      </c>
      <c r="Q269" s="90">
        <v>0.2</v>
      </c>
    </row>
    <row r="270" spans="6:17" ht="15" thickBot="1" x14ac:dyDescent="0.35">
      <c r="F270" s="30" t="s">
        <v>52</v>
      </c>
      <c r="G270" s="97">
        <v>0.1</v>
      </c>
      <c r="H270" s="97">
        <v>0.1</v>
      </c>
      <c r="I270" s="97">
        <v>0.1</v>
      </c>
      <c r="J270" s="97">
        <v>0.1</v>
      </c>
      <c r="K270" s="97">
        <v>0.1</v>
      </c>
      <c r="L270" s="97">
        <v>0.1</v>
      </c>
      <c r="M270" s="97">
        <v>0.1</v>
      </c>
      <c r="N270" s="97">
        <v>0.1</v>
      </c>
      <c r="O270" s="97">
        <v>0.1</v>
      </c>
      <c r="P270" s="97">
        <v>0.1</v>
      </c>
      <c r="Q270" s="98">
        <v>0.1</v>
      </c>
    </row>
    <row r="271" spans="6:17" ht="14.25" x14ac:dyDescent="0.3">
      <c r="F271" s="9"/>
      <c r="G271"/>
      <c r="H271"/>
      <c r="I271"/>
      <c r="J271"/>
      <c r="K271"/>
      <c r="L271"/>
      <c r="M271"/>
      <c r="N271"/>
      <c r="O271"/>
      <c r="P271"/>
      <c r="Q271"/>
    </row>
    <row r="272" spans="6:17" ht="14.25" x14ac:dyDescent="0.3">
      <c r="F272" s="3"/>
      <c r="G272"/>
      <c r="H272"/>
      <c r="I272"/>
      <c r="J272"/>
      <c r="K272"/>
      <c r="L272"/>
      <c r="M272"/>
      <c r="N272"/>
      <c r="O272"/>
      <c r="P272"/>
      <c r="Q272"/>
    </row>
    <row r="274" spans="6:17" ht="13.5" thickBot="1" x14ac:dyDescent="0.25"/>
    <row r="275" spans="6:17" ht="13.5" thickBot="1" x14ac:dyDescent="0.25">
      <c r="F275" s="113" t="s">
        <v>100</v>
      </c>
      <c r="G275" s="94" t="s">
        <v>10</v>
      </c>
      <c r="H275" s="94" t="s">
        <v>11</v>
      </c>
      <c r="I275" s="94" t="s">
        <v>12</v>
      </c>
      <c r="J275" s="94" t="s">
        <v>13</v>
      </c>
      <c r="K275" s="94" t="s">
        <v>15</v>
      </c>
      <c r="L275" s="94" t="s">
        <v>16</v>
      </c>
      <c r="M275" s="94" t="s">
        <v>18</v>
      </c>
      <c r="N275" s="94" t="s">
        <v>85</v>
      </c>
      <c r="O275" s="94" t="s">
        <v>86</v>
      </c>
      <c r="P275" s="94" t="s">
        <v>87</v>
      </c>
      <c r="Q275" s="95" t="s">
        <v>96</v>
      </c>
    </row>
    <row r="276" spans="6:17" ht="14.25" x14ac:dyDescent="0.3">
      <c r="F276" s="87" t="s">
        <v>97</v>
      </c>
      <c r="G276" s="67">
        <v>0.1</v>
      </c>
      <c r="H276" s="67">
        <v>0.1</v>
      </c>
      <c r="I276" s="67">
        <v>0.1</v>
      </c>
      <c r="J276" s="67">
        <v>0.1</v>
      </c>
      <c r="K276" s="67">
        <v>0.1</v>
      </c>
      <c r="L276" s="67">
        <v>0.1</v>
      </c>
      <c r="M276" s="67">
        <v>0.1</v>
      </c>
      <c r="N276" s="67">
        <v>0.1</v>
      </c>
      <c r="O276" s="67">
        <v>0.1</v>
      </c>
      <c r="P276" s="67">
        <v>0.1</v>
      </c>
      <c r="Q276" s="89">
        <v>0.1</v>
      </c>
    </row>
    <row r="277" spans="6:17" ht="14.25" x14ac:dyDescent="0.3">
      <c r="F277" s="29" t="s">
        <v>43</v>
      </c>
      <c r="G277" s="69">
        <v>0.1</v>
      </c>
      <c r="H277" s="69">
        <v>0.1</v>
      </c>
      <c r="I277" s="69">
        <v>0.1</v>
      </c>
      <c r="J277" s="69">
        <v>0.1</v>
      </c>
      <c r="K277" s="69">
        <v>0.1</v>
      </c>
      <c r="L277" s="69">
        <v>0.1</v>
      </c>
      <c r="M277" s="69">
        <v>0.1</v>
      </c>
      <c r="N277" s="69">
        <v>0.1</v>
      </c>
      <c r="O277" s="69">
        <v>0.1</v>
      </c>
      <c r="P277" s="69">
        <v>0.1</v>
      </c>
      <c r="Q277" s="90">
        <v>0.1</v>
      </c>
    </row>
    <row r="278" spans="6:17" ht="14.25" x14ac:dyDescent="0.3">
      <c r="F278" s="29" t="s">
        <v>49</v>
      </c>
      <c r="G278" s="69">
        <v>0.1</v>
      </c>
      <c r="H278" s="69">
        <v>0.1</v>
      </c>
      <c r="I278" s="69">
        <v>0.1</v>
      </c>
      <c r="J278" s="69">
        <v>0.1</v>
      </c>
      <c r="K278" s="69">
        <v>0.1</v>
      </c>
      <c r="L278" s="69">
        <v>0.1</v>
      </c>
      <c r="M278" s="69">
        <v>0.1</v>
      </c>
      <c r="N278" s="69">
        <v>0.1</v>
      </c>
      <c r="O278" s="69">
        <v>0.1</v>
      </c>
      <c r="P278" s="69">
        <v>0.1</v>
      </c>
      <c r="Q278" s="90">
        <v>0.1</v>
      </c>
    </row>
    <row r="279" spans="6:17" ht="15" thickBot="1" x14ac:dyDescent="0.35">
      <c r="F279" s="30" t="s">
        <v>50</v>
      </c>
      <c r="G279" s="77">
        <v>0.1</v>
      </c>
      <c r="H279" s="77">
        <v>0.1</v>
      </c>
      <c r="I279" s="77">
        <v>0.1</v>
      </c>
      <c r="J279" s="77">
        <v>0.1</v>
      </c>
      <c r="K279" s="77">
        <v>0.1</v>
      </c>
      <c r="L279" s="77">
        <v>0.1</v>
      </c>
      <c r="M279" s="77">
        <v>0.1</v>
      </c>
      <c r="N279" s="77">
        <v>0.1</v>
      </c>
      <c r="O279" s="77">
        <v>0.1</v>
      </c>
      <c r="P279" s="77">
        <v>0.1</v>
      </c>
      <c r="Q279" s="91">
        <v>0.1</v>
      </c>
    </row>
    <row r="280" spans="6:17" ht="14.25" x14ac:dyDescent="0.3">
      <c r="F280" s="112" t="s">
        <v>45</v>
      </c>
      <c r="G280" s="69">
        <v>0.1</v>
      </c>
      <c r="H280" s="69">
        <v>0.1</v>
      </c>
      <c r="I280" s="69">
        <v>0.1</v>
      </c>
      <c r="J280" s="69">
        <v>0.1</v>
      </c>
      <c r="K280" s="69">
        <v>0.1</v>
      </c>
      <c r="L280" s="69">
        <v>0.1</v>
      </c>
      <c r="M280" s="69">
        <v>0.1</v>
      </c>
      <c r="N280" s="69">
        <v>0.1</v>
      </c>
      <c r="O280" s="69">
        <v>0.1</v>
      </c>
      <c r="P280" s="69">
        <v>0.1</v>
      </c>
      <c r="Q280" s="90">
        <v>0.1</v>
      </c>
    </row>
    <row r="281" spans="6:17" ht="14.25" x14ac:dyDescent="0.3">
      <c r="F281" s="29" t="s">
        <v>41</v>
      </c>
      <c r="G281" s="69">
        <v>0.1</v>
      </c>
      <c r="H281" s="69">
        <v>0.1</v>
      </c>
      <c r="I281" s="69">
        <v>0.1</v>
      </c>
      <c r="J281" s="69">
        <v>0.1</v>
      </c>
      <c r="K281" s="69">
        <v>0.1</v>
      </c>
      <c r="L281" s="69">
        <v>0.1</v>
      </c>
      <c r="M281" s="69">
        <v>0.1</v>
      </c>
      <c r="N281" s="69">
        <v>0.1</v>
      </c>
      <c r="O281" s="69">
        <v>0.1</v>
      </c>
      <c r="P281" s="69">
        <v>0.1</v>
      </c>
      <c r="Q281" s="90">
        <v>0.1</v>
      </c>
    </row>
    <row r="282" spans="6:17" ht="14.25" x14ac:dyDescent="0.3">
      <c r="F282" s="29" t="s">
        <v>52</v>
      </c>
      <c r="G282" s="69">
        <v>0.1</v>
      </c>
      <c r="H282" s="69">
        <v>0.1</v>
      </c>
      <c r="I282" s="69">
        <v>0.1</v>
      </c>
      <c r="J282" s="69">
        <v>0.1</v>
      </c>
      <c r="K282" s="69">
        <v>0.1</v>
      </c>
      <c r="L282" s="69">
        <v>0.1</v>
      </c>
      <c r="M282" s="69">
        <v>0.1</v>
      </c>
      <c r="N282" s="69">
        <v>0.1</v>
      </c>
      <c r="O282" s="69">
        <v>0.1</v>
      </c>
      <c r="P282" s="69">
        <v>0.1</v>
      </c>
      <c r="Q282" s="90">
        <v>0.1</v>
      </c>
    </row>
    <row r="283" spans="6:17" ht="15" thickBot="1" x14ac:dyDescent="0.35">
      <c r="F283" s="30" t="s">
        <v>53</v>
      </c>
      <c r="G283" s="77">
        <v>0.1</v>
      </c>
      <c r="H283" s="77">
        <v>0.1</v>
      </c>
      <c r="I283" s="77">
        <v>0.1</v>
      </c>
      <c r="J283" s="77">
        <v>0.1</v>
      </c>
      <c r="K283" s="77">
        <v>0.1</v>
      </c>
      <c r="L283" s="77">
        <v>0.1</v>
      </c>
      <c r="M283" s="77">
        <v>0.1</v>
      </c>
      <c r="N283" s="77">
        <v>0.1</v>
      </c>
      <c r="O283" s="77">
        <v>0.1</v>
      </c>
      <c r="P283" s="77">
        <v>0.1</v>
      </c>
      <c r="Q283" s="91">
        <v>0.1</v>
      </c>
    </row>
    <row r="284" spans="6:17" ht="14.25" x14ac:dyDescent="0.3">
      <c r="F284" s="9"/>
      <c r="G284"/>
      <c r="H284"/>
      <c r="I284"/>
      <c r="J284"/>
      <c r="K284"/>
      <c r="L284"/>
      <c r="M284"/>
      <c r="N284"/>
      <c r="O284"/>
      <c r="P284"/>
      <c r="Q284"/>
    </row>
    <row r="285" spans="6:17" ht="14.25" x14ac:dyDescent="0.3">
      <c r="F285" s="3"/>
      <c r="G285"/>
      <c r="H285"/>
      <c r="I285"/>
      <c r="J285"/>
      <c r="K285"/>
      <c r="L285"/>
      <c r="M285"/>
      <c r="N285"/>
      <c r="O285"/>
      <c r="P285"/>
      <c r="Q285"/>
    </row>
  </sheetData>
  <phoneticPr fontId="2" type="noConversion"/>
  <pageMargins left="0.75" right="0.75" top="1" bottom="1" header="0.5" footer="0.5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D28" sqref="D28"/>
    </sheetView>
  </sheetViews>
  <sheetFormatPr defaultRowHeight="12.75" x14ac:dyDescent="0.2"/>
  <cols>
    <col min="1" max="1" width="11.140625" customWidth="1"/>
    <col min="2" max="2" width="10.85546875" bestFit="1" customWidth="1"/>
  </cols>
  <sheetData>
    <row r="1" spans="1:2" x14ac:dyDescent="0.2">
      <c r="A1" s="24">
        <v>42125</v>
      </c>
      <c r="B1" s="26" t="s">
        <v>111</v>
      </c>
    </row>
    <row r="2" spans="1:2" x14ac:dyDescent="0.2">
      <c r="A2" s="24">
        <v>42126</v>
      </c>
      <c r="B2" s="26" t="s">
        <v>112</v>
      </c>
    </row>
    <row r="3" spans="1:2" x14ac:dyDescent="0.2">
      <c r="A3" s="24">
        <v>42127</v>
      </c>
      <c r="B3" s="26" t="s">
        <v>113</v>
      </c>
    </row>
    <row r="4" spans="1:2" x14ac:dyDescent="0.2">
      <c r="A4" s="24">
        <v>42128</v>
      </c>
      <c r="B4" s="26" t="s">
        <v>114</v>
      </c>
    </row>
    <row r="5" spans="1:2" x14ac:dyDescent="0.2">
      <c r="A5" s="24">
        <v>42129</v>
      </c>
      <c r="B5" s="26" t="s">
        <v>108</v>
      </c>
    </row>
    <row r="6" spans="1:2" x14ac:dyDescent="0.2">
      <c r="A6" s="24">
        <v>42130</v>
      </c>
      <c r="B6" s="26" t="s">
        <v>109</v>
      </c>
    </row>
    <row r="7" spans="1:2" x14ac:dyDescent="0.2">
      <c r="A7" s="24">
        <v>42131</v>
      </c>
      <c r="B7" s="26" t="s">
        <v>110</v>
      </c>
    </row>
    <row r="8" spans="1:2" x14ac:dyDescent="0.2">
      <c r="A8" s="24">
        <v>42132</v>
      </c>
      <c r="B8" s="26" t="s">
        <v>111</v>
      </c>
    </row>
    <row r="9" spans="1:2" x14ac:dyDescent="0.2">
      <c r="A9" s="24">
        <v>42133</v>
      </c>
      <c r="B9" s="26" t="s">
        <v>112</v>
      </c>
    </row>
    <row r="10" spans="1:2" x14ac:dyDescent="0.2">
      <c r="A10" s="24">
        <v>42134</v>
      </c>
      <c r="B10" s="26" t="s">
        <v>113</v>
      </c>
    </row>
    <row r="11" spans="1:2" x14ac:dyDescent="0.2">
      <c r="A11" s="24">
        <v>42135</v>
      </c>
      <c r="B11" s="26" t="s">
        <v>114</v>
      </c>
    </row>
    <row r="12" spans="1:2" x14ac:dyDescent="0.2">
      <c r="A12" s="24">
        <v>42136</v>
      </c>
      <c r="B12" s="26" t="s">
        <v>108</v>
      </c>
    </row>
    <row r="13" spans="1:2" x14ac:dyDescent="0.2">
      <c r="A13" s="24">
        <v>42137</v>
      </c>
      <c r="B13" s="26" t="s">
        <v>109</v>
      </c>
    </row>
    <row r="14" spans="1:2" x14ac:dyDescent="0.2">
      <c r="A14" s="24">
        <v>42138</v>
      </c>
      <c r="B14" s="26" t="s">
        <v>110</v>
      </c>
    </row>
    <row r="15" spans="1:2" x14ac:dyDescent="0.2">
      <c r="A15" s="24">
        <v>42139</v>
      </c>
      <c r="B15" s="26" t="s">
        <v>111</v>
      </c>
    </row>
    <row r="16" spans="1:2" x14ac:dyDescent="0.2">
      <c r="A16" s="24">
        <v>42140</v>
      </c>
      <c r="B16" s="26" t="s">
        <v>112</v>
      </c>
    </row>
    <row r="17" spans="1:2" x14ac:dyDescent="0.2">
      <c r="A17" s="24">
        <v>42141</v>
      </c>
      <c r="B17" s="26" t="s">
        <v>113</v>
      </c>
    </row>
    <row r="18" spans="1:2" x14ac:dyDescent="0.2">
      <c r="A18" s="24">
        <v>42142</v>
      </c>
      <c r="B18" s="26" t="s">
        <v>114</v>
      </c>
    </row>
    <row r="19" spans="1:2" x14ac:dyDescent="0.2">
      <c r="A19" s="24">
        <v>42143</v>
      </c>
      <c r="B19" s="26" t="s">
        <v>108</v>
      </c>
    </row>
    <row r="20" spans="1:2" x14ac:dyDescent="0.2">
      <c r="A20" s="24">
        <v>42144</v>
      </c>
      <c r="B20" s="26" t="s">
        <v>109</v>
      </c>
    </row>
    <row r="21" spans="1:2" x14ac:dyDescent="0.2">
      <c r="A21" s="24">
        <v>42145</v>
      </c>
      <c r="B21" s="26" t="s">
        <v>110</v>
      </c>
    </row>
    <row r="22" spans="1:2" x14ac:dyDescent="0.2">
      <c r="A22" s="24">
        <v>42146</v>
      </c>
      <c r="B22" s="26" t="s">
        <v>111</v>
      </c>
    </row>
    <row r="23" spans="1:2" x14ac:dyDescent="0.2">
      <c r="A23" s="24">
        <v>42147</v>
      </c>
      <c r="B23" s="26" t="s">
        <v>112</v>
      </c>
    </row>
    <row r="24" spans="1:2" x14ac:dyDescent="0.2">
      <c r="A24" s="24">
        <v>42148</v>
      </c>
      <c r="B24" s="26" t="s">
        <v>113</v>
      </c>
    </row>
    <row r="25" spans="1:2" x14ac:dyDescent="0.2">
      <c r="A25" s="24">
        <v>42149</v>
      </c>
      <c r="B25" s="26" t="s">
        <v>114</v>
      </c>
    </row>
    <row r="26" spans="1:2" x14ac:dyDescent="0.2">
      <c r="A26" s="24">
        <v>42150</v>
      </c>
      <c r="B26" s="26" t="s">
        <v>108</v>
      </c>
    </row>
    <row r="27" spans="1:2" x14ac:dyDescent="0.2">
      <c r="A27" s="24">
        <v>42151</v>
      </c>
      <c r="B27" s="26" t="s">
        <v>109</v>
      </c>
    </row>
    <row r="28" spans="1:2" x14ac:dyDescent="0.2">
      <c r="A28" s="24">
        <v>42152</v>
      </c>
      <c r="B28" s="26" t="s">
        <v>110</v>
      </c>
    </row>
    <row r="29" spans="1:2" x14ac:dyDescent="0.2">
      <c r="A29" s="24">
        <v>42153</v>
      </c>
      <c r="B29" s="26" t="s">
        <v>111</v>
      </c>
    </row>
    <row r="30" spans="1:2" x14ac:dyDescent="0.2">
      <c r="A30" s="24">
        <v>42154</v>
      </c>
      <c r="B30" s="26" t="s">
        <v>112</v>
      </c>
    </row>
    <row r="31" spans="1:2" x14ac:dyDescent="0.2">
      <c r="A31" s="24">
        <v>42155</v>
      </c>
      <c r="B31" s="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"/>
  <sheetViews>
    <sheetView showGridLines="0" zoomScale="84" zoomScaleNormal="84" workbookViewId="0">
      <selection activeCell="Z28" sqref="Z28"/>
    </sheetView>
  </sheetViews>
  <sheetFormatPr defaultColWidth="9.140625" defaultRowHeight="15.75" x14ac:dyDescent="0.25"/>
  <cols>
    <col min="1" max="1" width="22.5703125" style="160" customWidth="1"/>
    <col min="2" max="2" width="12" style="160" bestFit="1" customWidth="1"/>
    <col min="3" max="4" width="12.42578125" style="160" bestFit="1" customWidth="1"/>
    <col min="5" max="5" width="9.140625" style="160"/>
    <col min="6" max="6" width="9.42578125" style="160" customWidth="1"/>
    <col min="7" max="7" width="5.5703125" style="160" customWidth="1"/>
    <col min="8" max="8" width="12.28515625" style="160" customWidth="1"/>
    <col min="9" max="9" width="10.28515625" style="160" bestFit="1" customWidth="1"/>
    <col min="10" max="10" width="9.5703125" style="160" bestFit="1" customWidth="1"/>
    <col min="11" max="11" width="9.140625" style="160"/>
    <col min="12" max="12" width="10" style="160" bestFit="1" customWidth="1"/>
    <col min="13" max="13" width="11.28515625" style="160" customWidth="1"/>
    <col min="14" max="14" width="9.85546875" style="160" bestFit="1" customWidth="1"/>
    <col min="15" max="39" width="3.7109375" style="160" customWidth="1"/>
    <col min="40" max="40" width="3.5703125" style="160" customWidth="1"/>
    <col min="41" max="43" width="3.7109375" style="160" hidden="1" customWidth="1"/>
    <col min="44" max="44" width="3.7109375" style="160" customWidth="1"/>
    <col min="45" max="16384" width="9.140625" style="160"/>
  </cols>
  <sheetData>
    <row r="1" spans="1:45" s="163" customFormat="1" ht="20.100000000000001" customHeight="1" x14ac:dyDescent="0.25">
      <c r="A1" s="159" t="s">
        <v>5</v>
      </c>
      <c r="B1" s="266" t="s">
        <v>224</v>
      </c>
      <c r="C1" s="267"/>
      <c r="D1" s="160"/>
      <c r="E1" s="160"/>
      <c r="F1" s="160"/>
      <c r="G1" s="160"/>
      <c r="H1" s="160"/>
      <c r="I1" s="160"/>
      <c r="J1" s="161"/>
      <c r="K1" s="160"/>
      <c r="L1" s="160"/>
      <c r="M1" s="161"/>
      <c r="N1" s="161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2"/>
      <c r="AS1" s="162"/>
    </row>
    <row r="2" spans="1:45" s="163" customFormat="1" ht="20.100000000000001" customHeight="1" x14ac:dyDescent="0.25">
      <c r="A2" s="164" t="s">
        <v>6</v>
      </c>
      <c r="B2" s="268" t="s">
        <v>260</v>
      </c>
      <c r="C2" s="269"/>
      <c r="D2" s="160"/>
      <c r="E2" s="160"/>
      <c r="F2" s="160"/>
      <c r="G2" s="160"/>
      <c r="H2" s="160"/>
      <c r="I2" s="160"/>
      <c r="J2" s="161"/>
      <c r="K2" s="160"/>
      <c r="L2" s="160"/>
      <c r="M2" s="161"/>
      <c r="N2" s="161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2"/>
      <c r="AS2" s="162"/>
    </row>
    <row r="3" spans="1:45" s="163" customFormat="1" ht="20.100000000000001" customHeight="1" x14ac:dyDescent="0.25">
      <c r="A3" s="164" t="s">
        <v>7</v>
      </c>
      <c r="B3" s="270" t="s">
        <v>265</v>
      </c>
      <c r="C3" s="271"/>
      <c r="D3" s="165"/>
      <c r="E3" s="160"/>
      <c r="F3" s="160"/>
      <c r="G3" s="160"/>
      <c r="H3" s="160"/>
      <c r="I3" s="160"/>
      <c r="J3" s="161"/>
      <c r="K3" s="160"/>
      <c r="L3" s="160"/>
      <c r="M3" s="161"/>
      <c r="N3" s="161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2"/>
      <c r="AS3" s="162"/>
    </row>
    <row r="4" spans="1:45" s="163" customFormat="1" ht="20.100000000000001" customHeight="1" thickBot="1" x14ac:dyDescent="0.3">
      <c r="A4" s="166" t="s">
        <v>4</v>
      </c>
      <c r="B4" s="272" t="s">
        <v>261</v>
      </c>
      <c r="C4" s="273"/>
      <c r="D4" s="160"/>
      <c r="E4" s="160"/>
      <c r="F4" s="160"/>
      <c r="G4" s="160"/>
      <c r="H4" s="160"/>
      <c r="I4" s="160"/>
      <c r="J4" s="161"/>
      <c r="K4" s="160"/>
      <c r="L4" s="160"/>
      <c r="M4" s="161"/>
      <c r="N4" s="161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2"/>
      <c r="AS4" s="162"/>
    </row>
    <row r="5" spans="1:45" s="163" customFormat="1" ht="20.100000000000001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1"/>
      <c r="K5" s="160"/>
      <c r="L5" s="160"/>
      <c r="M5" s="161"/>
      <c r="N5" s="161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2"/>
      <c r="AS5" s="162"/>
    </row>
    <row r="6" spans="1:45" s="163" customFormat="1" ht="20.100000000000001" customHeight="1" x14ac:dyDescent="0.25">
      <c r="A6" s="160"/>
      <c r="B6" s="160"/>
      <c r="C6" s="160"/>
      <c r="D6" s="167"/>
      <c r="E6" s="168"/>
      <c r="F6" s="169"/>
      <c r="G6" s="170"/>
      <c r="H6" s="170"/>
      <c r="I6" s="170"/>
      <c r="J6" s="171"/>
      <c r="K6" s="170"/>
      <c r="L6" s="170"/>
      <c r="M6" s="161"/>
      <c r="N6" s="172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2"/>
      <c r="AS6" s="162"/>
    </row>
    <row r="7" spans="1:45" s="162" customFormat="1" ht="20.100000000000001" customHeight="1" thickBot="1" x14ac:dyDescent="0.3">
      <c r="A7" s="160"/>
      <c r="B7" s="160"/>
      <c r="C7" s="160"/>
      <c r="D7" s="160"/>
      <c r="E7" s="160"/>
      <c r="F7" s="160"/>
      <c r="G7" s="160"/>
      <c r="H7" s="160"/>
      <c r="I7" s="160"/>
      <c r="J7" s="161"/>
      <c r="K7" s="160"/>
      <c r="L7" s="160"/>
      <c r="M7" s="161"/>
      <c r="N7" s="161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</row>
    <row r="8" spans="1:45" s="162" customFormat="1" ht="20.100000000000001" customHeight="1" thickBot="1" x14ac:dyDescent="0.3">
      <c r="A8" s="173"/>
      <c r="B8" s="173"/>
      <c r="C8" s="173"/>
      <c r="D8" s="173"/>
      <c r="E8" s="173"/>
      <c r="F8" s="173"/>
      <c r="G8" s="174"/>
      <c r="H8" s="174"/>
      <c r="I8" s="174"/>
      <c r="J8" s="175"/>
      <c r="K8" s="174"/>
      <c r="L8" s="174"/>
      <c r="M8" s="175"/>
      <c r="N8" s="175"/>
      <c r="O8" s="274" t="s">
        <v>262</v>
      </c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6"/>
      <c r="AO8" s="176"/>
      <c r="AP8" s="176"/>
      <c r="AQ8" s="177"/>
    </row>
    <row r="9" spans="1:45" s="162" customFormat="1" ht="20.100000000000001" customHeight="1" x14ac:dyDescent="0.25">
      <c r="A9" s="178" t="s">
        <v>243</v>
      </c>
      <c r="B9" s="179" t="s">
        <v>225</v>
      </c>
      <c r="C9" s="179" t="s">
        <v>226</v>
      </c>
      <c r="D9" s="179" t="s">
        <v>2</v>
      </c>
      <c r="E9" s="179" t="s">
        <v>227</v>
      </c>
      <c r="F9" s="179" t="s">
        <v>228</v>
      </c>
      <c r="G9" s="179" t="s">
        <v>229</v>
      </c>
      <c r="H9" s="179" t="s">
        <v>230</v>
      </c>
      <c r="I9" s="180" t="s">
        <v>231</v>
      </c>
      <c r="J9" s="179" t="s">
        <v>232</v>
      </c>
      <c r="K9" s="179" t="s">
        <v>233</v>
      </c>
      <c r="L9" s="180" t="s">
        <v>234</v>
      </c>
      <c r="M9" s="180" t="s">
        <v>235</v>
      </c>
      <c r="N9" s="181" t="s">
        <v>236</v>
      </c>
      <c r="O9" s="182">
        <v>25</v>
      </c>
      <c r="P9" s="183">
        <f>SUM(O9+1)</f>
        <v>26</v>
      </c>
      <c r="Q9" s="183">
        <f t="shared" ref="Q9:AN9" si="0">SUM(P9+1)</f>
        <v>27</v>
      </c>
      <c r="R9" s="183">
        <f t="shared" si="0"/>
        <v>28</v>
      </c>
      <c r="S9" s="183">
        <f t="shared" si="0"/>
        <v>29</v>
      </c>
      <c r="T9" s="183">
        <f t="shared" si="0"/>
        <v>30</v>
      </c>
      <c r="U9" s="183">
        <f t="shared" si="0"/>
        <v>31</v>
      </c>
      <c r="V9" s="183">
        <f t="shared" si="0"/>
        <v>32</v>
      </c>
      <c r="W9" s="183">
        <f t="shared" si="0"/>
        <v>33</v>
      </c>
      <c r="X9" s="183">
        <f t="shared" si="0"/>
        <v>34</v>
      </c>
      <c r="Y9" s="183">
        <f t="shared" si="0"/>
        <v>35</v>
      </c>
      <c r="Z9" s="183">
        <f t="shared" si="0"/>
        <v>36</v>
      </c>
      <c r="AA9" s="183">
        <f t="shared" si="0"/>
        <v>37</v>
      </c>
      <c r="AB9" s="183">
        <f t="shared" si="0"/>
        <v>38</v>
      </c>
      <c r="AC9" s="183">
        <v>1</v>
      </c>
      <c r="AD9" s="183">
        <f t="shared" si="0"/>
        <v>2</v>
      </c>
      <c r="AE9" s="183">
        <f t="shared" si="0"/>
        <v>3</v>
      </c>
      <c r="AF9" s="183">
        <f t="shared" si="0"/>
        <v>4</v>
      </c>
      <c r="AG9" s="183">
        <f t="shared" si="0"/>
        <v>5</v>
      </c>
      <c r="AH9" s="183">
        <v>6</v>
      </c>
      <c r="AI9" s="183">
        <f t="shared" si="0"/>
        <v>7</v>
      </c>
      <c r="AJ9" s="183">
        <f t="shared" si="0"/>
        <v>8</v>
      </c>
      <c r="AK9" s="183">
        <f t="shared" si="0"/>
        <v>9</v>
      </c>
      <c r="AL9" s="183">
        <f t="shared" si="0"/>
        <v>10</v>
      </c>
      <c r="AM9" s="183">
        <f t="shared" si="0"/>
        <v>11</v>
      </c>
      <c r="AN9" s="184">
        <f t="shared" si="0"/>
        <v>12</v>
      </c>
      <c r="AO9" s="185">
        <v>42553</v>
      </c>
      <c r="AP9" s="186">
        <v>42554</v>
      </c>
    </row>
    <row r="10" spans="1:45" s="162" customFormat="1" ht="20.100000000000001" customHeight="1" thickBot="1" x14ac:dyDescent="0.3">
      <c r="A10" s="187" t="s">
        <v>244</v>
      </c>
      <c r="B10" s="188" t="s">
        <v>237</v>
      </c>
      <c r="C10" s="188" t="s">
        <v>237</v>
      </c>
      <c r="D10" s="189"/>
      <c r="E10" s="189"/>
      <c r="F10" s="188"/>
      <c r="G10" s="188"/>
      <c r="H10" s="188" t="s">
        <v>238</v>
      </c>
      <c r="I10" s="190" t="s">
        <v>239</v>
      </c>
      <c r="J10" s="188"/>
      <c r="K10" s="188" t="s">
        <v>33</v>
      </c>
      <c r="L10" s="190" t="s">
        <v>238</v>
      </c>
      <c r="M10" s="190" t="s">
        <v>238</v>
      </c>
      <c r="N10" s="191" t="s">
        <v>240</v>
      </c>
      <c r="O10" s="192" t="s">
        <v>220</v>
      </c>
      <c r="P10" s="193" t="s">
        <v>221</v>
      </c>
      <c r="Q10" s="193" t="s">
        <v>222</v>
      </c>
      <c r="R10" s="193" t="s">
        <v>221</v>
      </c>
      <c r="S10" s="193" t="s">
        <v>223</v>
      </c>
      <c r="T10" s="193" t="s">
        <v>241</v>
      </c>
      <c r="U10" s="193" t="s">
        <v>241</v>
      </c>
      <c r="V10" s="193" t="s">
        <v>220</v>
      </c>
      <c r="W10" s="193" t="s">
        <v>221</v>
      </c>
      <c r="X10" s="193" t="s">
        <v>222</v>
      </c>
      <c r="Y10" s="193" t="s">
        <v>221</v>
      </c>
      <c r="Z10" s="193" t="s">
        <v>223</v>
      </c>
      <c r="AA10" s="193" t="s">
        <v>241</v>
      </c>
      <c r="AB10" s="193" t="s">
        <v>241</v>
      </c>
      <c r="AC10" s="193" t="s">
        <v>220</v>
      </c>
      <c r="AD10" s="193" t="s">
        <v>221</v>
      </c>
      <c r="AE10" s="193" t="s">
        <v>222</v>
      </c>
      <c r="AF10" s="193" t="s">
        <v>221</v>
      </c>
      <c r="AG10" s="193" t="s">
        <v>223</v>
      </c>
      <c r="AH10" s="193" t="s">
        <v>241</v>
      </c>
      <c r="AI10" s="193" t="s">
        <v>241</v>
      </c>
      <c r="AJ10" s="193" t="s">
        <v>220</v>
      </c>
      <c r="AK10" s="193" t="s">
        <v>221</v>
      </c>
      <c r="AL10" s="193" t="s">
        <v>222</v>
      </c>
      <c r="AM10" s="193" t="s">
        <v>221</v>
      </c>
      <c r="AN10" s="194" t="s">
        <v>223</v>
      </c>
      <c r="AO10" s="195" t="s">
        <v>241</v>
      </c>
      <c r="AP10" s="196" t="s">
        <v>241</v>
      </c>
    </row>
    <row r="11" spans="1:45" s="214" customFormat="1" ht="20.100000000000001" customHeight="1" thickBot="1" x14ac:dyDescent="0.3">
      <c r="A11" s="197" t="s">
        <v>249</v>
      </c>
      <c r="B11" s="198">
        <v>12.56</v>
      </c>
      <c r="C11" s="198">
        <v>17.5</v>
      </c>
      <c r="D11" s="198" t="s">
        <v>245</v>
      </c>
      <c r="E11" s="198">
        <f>B11*C11</f>
        <v>219.8</v>
      </c>
      <c r="F11" s="198" t="s">
        <v>250</v>
      </c>
      <c r="G11" s="199">
        <f>SUM(O11:AP11)</f>
        <v>1</v>
      </c>
      <c r="H11" s="200">
        <v>2</v>
      </c>
      <c r="I11" s="201">
        <f>E11*H11</f>
        <v>439.6</v>
      </c>
      <c r="J11" s="198" t="s">
        <v>242</v>
      </c>
      <c r="K11" s="202">
        <v>0.42</v>
      </c>
      <c r="L11" s="201">
        <f>G11*I11</f>
        <v>439.6</v>
      </c>
      <c r="M11" s="201">
        <f>L11-L11*K11</f>
        <v>254.96800000000002</v>
      </c>
      <c r="N11" s="203">
        <f>M11/G11</f>
        <v>254.96800000000002</v>
      </c>
      <c r="O11" s="204"/>
      <c r="P11" s="205">
        <v>1</v>
      </c>
      <c r="Q11" s="205"/>
      <c r="R11" s="205"/>
      <c r="S11" s="205"/>
      <c r="T11" s="206"/>
      <c r="U11" s="207"/>
      <c r="V11" s="205"/>
      <c r="W11" s="205"/>
      <c r="X11" s="205"/>
      <c r="Y11" s="205"/>
      <c r="Z11" s="205"/>
      <c r="AA11" s="206"/>
      <c r="AB11" s="207"/>
      <c r="AC11" s="208"/>
      <c r="AD11" s="205"/>
      <c r="AE11" s="205"/>
      <c r="AF11" s="205"/>
      <c r="AG11" s="205"/>
      <c r="AH11" s="206"/>
      <c r="AI11" s="209"/>
      <c r="AJ11" s="205"/>
      <c r="AK11" s="205"/>
      <c r="AL11" s="205"/>
      <c r="AM11" s="210"/>
      <c r="AN11" s="211"/>
      <c r="AO11" s="212"/>
      <c r="AP11" s="213"/>
      <c r="AQ11" s="162"/>
      <c r="AR11" s="162"/>
    </row>
    <row r="12" spans="1:45" s="214" customFormat="1" ht="20.100000000000001" customHeight="1" thickBot="1" x14ac:dyDescent="0.3">
      <c r="A12" s="215"/>
      <c r="B12" s="216"/>
      <c r="C12" s="216"/>
      <c r="D12" s="216"/>
      <c r="E12" s="216"/>
      <c r="F12" s="217"/>
      <c r="G12" s="218">
        <f>SUM(G11:G11)</f>
        <v>1</v>
      </c>
      <c r="H12" s="218"/>
      <c r="I12" s="219"/>
      <c r="J12" s="217"/>
      <c r="K12" s="217"/>
      <c r="L12" s="219">
        <f>SUM(L11:L11)</f>
        <v>439.6</v>
      </c>
      <c r="M12" s="219">
        <f>SUM(M11:M11)</f>
        <v>254.96800000000002</v>
      </c>
      <c r="N12" s="220"/>
      <c r="O12" s="221">
        <f t="shared" ref="O12:AP12" si="1">SUM(O11:O11)</f>
        <v>0</v>
      </c>
      <c r="P12" s="222">
        <f t="shared" si="1"/>
        <v>1</v>
      </c>
      <c r="Q12" s="222">
        <f t="shared" si="1"/>
        <v>0</v>
      </c>
      <c r="R12" s="222">
        <f t="shared" si="1"/>
        <v>0</v>
      </c>
      <c r="S12" s="222">
        <f t="shared" si="1"/>
        <v>0</v>
      </c>
      <c r="T12" s="222">
        <f t="shared" si="1"/>
        <v>0</v>
      </c>
      <c r="U12" s="222">
        <f t="shared" si="1"/>
        <v>0</v>
      </c>
      <c r="V12" s="222">
        <f t="shared" si="1"/>
        <v>0</v>
      </c>
      <c r="W12" s="222">
        <f t="shared" si="1"/>
        <v>0</v>
      </c>
      <c r="X12" s="222">
        <f t="shared" si="1"/>
        <v>0</v>
      </c>
      <c r="Y12" s="222">
        <f t="shared" si="1"/>
        <v>0</v>
      </c>
      <c r="Z12" s="222">
        <f t="shared" si="1"/>
        <v>0</v>
      </c>
      <c r="AA12" s="222">
        <f t="shared" si="1"/>
        <v>0</v>
      </c>
      <c r="AB12" s="222">
        <f t="shared" si="1"/>
        <v>0</v>
      </c>
      <c r="AC12" s="222">
        <f t="shared" si="1"/>
        <v>0</v>
      </c>
      <c r="AD12" s="222">
        <f t="shared" si="1"/>
        <v>0</v>
      </c>
      <c r="AE12" s="222">
        <f t="shared" si="1"/>
        <v>0</v>
      </c>
      <c r="AF12" s="222">
        <f t="shared" si="1"/>
        <v>0</v>
      </c>
      <c r="AG12" s="222">
        <f t="shared" si="1"/>
        <v>0</v>
      </c>
      <c r="AH12" s="222">
        <f t="shared" si="1"/>
        <v>0</v>
      </c>
      <c r="AI12" s="222">
        <f t="shared" si="1"/>
        <v>0</v>
      </c>
      <c r="AJ12" s="222">
        <f t="shared" si="1"/>
        <v>0</v>
      </c>
      <c r="AK12" s="222">
        <f t="shared" si="1"/>
        <v>0</v>
      </c>
      <c r="AL12" s="222">
        <f t="shared" si="1"/>
        <v>0</v>
      </c>
      <c r="AM12" s="222">
        <f t="shared" si="1"/>
        <v>0</v>
      </c>
      <c r="AN12" s="223">
        <f t="shared" si="1"/>
        <v>0</v>
      </c>
      <c r="AO12" s="224">
        <f t="shared" si="1"/>
        <v>0</v>
      </c>
      <c r="AP12" s="225">
        <f t="shared" si="1"/>
        <v>0</v>
      </c>
    </row>
    <row r="13" spans="1:45" s="214" customFormat="1" ht="20.100000000000001" customHeight="1" x14ac:dyDescent="0.25">
      <c r="A13" s="167"/>
      <c r="B13" s="167"/>
      <c r="C13" s="167"/>
      <c r="D13" s="167"/>
      <c r="E13" s="168"/>
      <c r="F13" s="169"/>
      <c r="G13" s="170"/>
      <c r="H13" s="170"/>
      <c r="I13" s="170"/>
      <c r="J13" s="171"/>
      <c r="K13" s="170"/>
      <c r="L13" s="170"/>
      <c r="M13" s="226" t="s">
        <v>248</v>
      </c>
      <c r="N13" s="172">
        <f>M12</f>
        <v>254.96800000000002</v>
      </c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</row>
    <row r="14" spans="1:45" s="214" customFormat="1" ht="20.100000000000001" customHeight="1" x14ac:dyDescent="0.25">
      <c r="A14" s="167"/>
      <c r="B14" s="167"/>
      <c r="C14" s="167"/>
      <c r="D14" s="167"/>
      <c r="E14" s="168"/>
      <c r="F14" s="169"/>
      <c r="G14" s="170"/>
      <c r="H14" s="227"/>
      <c r="I14" s="170"/>
      <c r="J14" s="171"/>
      <c r="K14" s="170"/>
      <c r="L14" s="170"/>
      <c r="M14" s="226" t="s">
        <v>246</v>
      </c>
      <c r="N14" s="172">
        <f>N13*20%</f>
        <v>50.993600000000008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</row>
    <row r="15" spans="1:45" s="162" customFormat="1" ht="20.100000000000001" customHeight="1" x14ac:dyDescent="0.25">
      <c r="A15" s="167"/>
      <c r="B15" s="167"/>
      <c r="C15" s="167"/>
      <c r="D15" s="167"/>
      <c r="E15" s="168"/>
      <c r="F15" s="169"/>
      <c r="G15" s="170"/>
      <c r="H15" s="170"/>
      <c r="I15" s="170"/>
      <c r="J15" s="171"/>
      <c r="K15" s="170"/>
      <c r="L15" s="170"/>
      <c r="M15" s="226" t="s">
        <v>247</v>
      </c>
      <c r="N15" s="172">
        <f>N13+N14</f>
        <v>305.96160000000003</v>
      </c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214"/>
      <c r="AS15" s="214"/>
    </row>
    <row r="16" spans="1:45" s="162" customFormat="1" ht="20.100000000000001" customHeight="1" x14ac:dyDescent="0.25">
      <c r="A16" s="173"/>
      <c r="B16" s="173"/>
      <c r="C16" s="173"/>
      <c r="D16" s="173"/>
      <c r="E16" s="173"/>
      <c r="F16" s="173"/>
      <c r="G16" s="174"/>
      <c r="H16" s="174"/>
      <c r="I16" s="174"/>
      <c r="J16" s="175"/>
      <c r="K16" s="174"/>
      <c r="L16" s="174"/>
      <c r="M16" s="175"/>
      <c r="N16" s="175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214"/>
      <c r="AS16" s="214"/>
    </row>
    <row r="17" spans="1:43" s="162" customFormat="1" ht="19.5" customHeight="1" x14ac:dyDescent="0.25">
      <c r="A17" s="160"/>
      <c r="B17" s="160"/>
      <c r="C17" s="160"/>
      <c r="D17" s="167"/>
      <c r="E17" s="168"/>
      <c r="F17" s="169"/>
      <c r="G17" s="170"/>
      <c r="H17" s="170"/>
      <c r="I17" s="170"/>
      <c r="J17" s="171"/>
      <c r="K17" s="170"/>
      <c r="L17" s="170"/>
      <c r="M17" s="161"/>
      <c r="N17" s="172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</row>
  </sheetData>
  <mergeCells count="5">
    <mergeCell ref="B1:C1"/>
    <mergeCell ref="B2:C2"/>
    <mergeCell ref="B3:C3"/>
    <mergeCell ref="B4:C4"/>
    <mergeCell ref="O8:AN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B12" sqref="B12"/>
    </sheetView>
  </sheetViews>
  <sheetFormatPr defaultColWidth="9.28515625" defaultRowHeight="12.75" x14ac:dyDescent="0.2"/>
  <cols>
    <col min="1" max="1" width="36.42578125" style="158" customWidth="1"/>
    <col min="2" max="2" width="12.28515625" style="158" customWidth="1"/>
    <col min="3" max="3" width="14.140625" style="158" customWidth="1"/>
    <col min="4" max="4" width="19.28515625" style="158" customWidth="1"/>
    <col min="5" max="5" width="12.7109375" style="158" customWidth="1"/>
    <col min="6" max="6" width="10.7109375" style="158" customWidth="1"/>
    <col min="7" max="7" width="13.42578125" style="158" customWidth="1"/>
    <col min="8" max="8" width="23" style="158" customWidth="1"/>
    <col min="9" max="9" width="9.140625" style="231" customWidth="1"/>
    <col min="10" max="16384" width="9.28515625" style="158"/>
  </cols>
  <sheetData>
    <row r="1" spans="1:9" ht="15.75" x14ac:dyDescent="0.25">
      <c r="A1" s="229" t="s">
        <v>266</v>
      </c>
      <c r="B1" s="230"/>
      <c r="C1" s="230"/>
      <c r="D1" s="230"/>
      <c r="E1" s="230"/>
      <c r="F1" s="230"/>
      <c r="G1" s="230"/>
      <c r="H1" s="230"/>
    </row>
    <row r="2" spans="1:9" ht="15.75" x14ac:dyDescent="0.25">
      <c r="A2" s="277" t="s">
        <v>267</v>
      </c>
      <c r="B2" s="277"/>
      <c r="C2" s="277"/>
      <c r="D2" s="277"/>
      <c r="E2" s="277"/>
      <c r="F2" s="277"/>
      <c r="G2" s="277"/>
      <c r="H2" s="277"/>
    </row>
    <row r="3" spans="1:9" ht="15.75" x14ac:dyDescent="0.25">
      <c r="A3" s="232" t="s">
        <v>251</v>
      </c>
      <c r="B3" s="232"/>
      <c r="C3" s="232"/>
      <c r="D3" s="232"/>
      <c r="E3" s="232"/>
      <c r="F3" s="232"/>
      <c r="G3" s="232"/>
      <c r="H3" s="232"/>
    </row>
    <row r="4" spans="1:9" ht="16.5" thickBot="1" x14ac:dyDescent="0.3">
      <c r="A4" s="233"/>
      <c r="B4" s="233"/>
      <c r="C4" s="233"/>
      <c r="D4" s="233"/>
      <c r="E4" s="233"/>
      <c r="F4" s="233"/>
      <c r="G4" s="233"/>
      <c r="H4" s="233"/>
    </row>
    <row r="5" spans="1:9" ht="15.75" x14ac:dyDescent="0.25">
      <c r="A5" s="234" t="s">
        <v>252</v>
      </c>
      <c r="B5" s="235" t="s">
        <v>23</v>
      </c>
      <c r="C5" s="235" t="s">
        <v>253</v>
      </c>
      <c r="D5" s="235" t="s">
        <v>254</v>
      </c>
      <c r="E5" s="235" t="s">
        <v>263</v>
      </c>
      <c r="F5" s="235" t="s">
        <v>264</v>
      </c>
      <c r="G5" s="235" t="s">
        <v>255</v>
      </c>
      <c r="H5" s="236" t="s">
        <v>256</v>
      </c>
    </row>
    <row r="6" spans="1:9" ht="16.5" thickBot="1" x14ac:dyDescent="0.3">
      <c r="A6" s="237"/>
      <c r="B6" s="238"/>
      <c r="C6" s="238"/>
      <c r="D6" s="239">
        <v>2.5000000000000001E-2</v>
      </c>
      <c r="E6" s="239">
        <v>7.4999999999999997E-2</v>
      </c>
      <c r="F6" s="239">
        <v>2.5000000000000001E-2</v>
      </c>
      <c r="G6" s="238"/>
      <c r="H6" s="240" t="s">
        <v>257</v>
      </c>
    </row>
    <row r="7" spans="1:9" ht="16.5" thickBot="1" x14ac:dyDescent="0.3">
      <c r="A7" s="241"/>
      <c r="B7" s="242"/>
      <c r="C7" s="243"/>
      <c r="D7" s="244"/>
      <c r="E7" s="244"/>
      <c r="F7" s="244"/>
      <c r="G7" s="242"/>
      <c r="H7" s="245"/>
      <c r="I7" s="246"/>
    </row>
    <row r="8" spans="1:9" ht="16.5" thickBot="1" x14ac:dyDescent="0.3">
      <c r="A8" s="247" t="s">
        <v>258</v>
      </c>
      <c r="B8" s="248" t="s">
        <v>238</v>
      </c>
      <c r="C8" s="249">
        <f>SUM(Vratza!N13)</f>
        <v>254.96800000000002</v>
      </c>
      <c r="D8" s="249">
        <f>SUM(C8*$D$6)</f>
        <v>6.374200000000001</v>
      </c>
      <c r="E8" s="249">
        <f>SUM(C8*$E$6)</f>
        <v>19.122600000000002</v>
      </c>
      <c r="F8" s="249">
        <f>SUM(C8*$F$6)</f>
        <v>6.374200000000001</v>
      </c>
      <c r="G8" s="249">
        <f>SUM(C8+D8+E8+F8)</f>
        <v>286.83899999999994</v>
      </c>
      <c r="H8" s="250">
        <f>SUM(G8+G8*20/100)</f>
        <v>344.20679999999993</v>
      </c>
    </row>
    <row r="9" spans="1:9" ht="16.5" thickBot="1" x14ac:dyDescent="0.3">
      <c r="A9" s="251"/>
      <c r="B9" s="242"/>
      <c r="C9" s="243"/>
      <c r="D9" s="252"/>
      <c r="E9" s="252"/>
      <c r="F9" s="252"/>
      <c r="G9" s="253"/>
      <c r="H9" s="245"/>
      <c r="I9" s="246"/>
    </row>
    <row r="10" spans="1:9" ht="16.5" thickBot="1" x14ac:dyDescent="0.3">
      <c r="A10" s="254" t="s">
        <v>259</v>
      </c>
      <c r="B10" s="255" t="s">
        <v>238</v>
      </c>
      <c r="C10" s="249">
        <f>SUM(C8:C9)</f>
        <v>254.96800000000002</v>
      </c>
      <c r="D10" s="249">
        <f>SUM(D8:D9)</f>
        <v>6.374200000000001</v>
      </c>
      <c r="E10" s="249">
        <f>SUM(E8:E9)</f>
        <v>19.122600000000002</v>
      </c>
      <c r="F10" s="249">
        <f t="shared" ref="F10:G10" si="0">SUM(F8:F9)</f>
        <v>6.374200000000001</v>
      </c>
      <c r="G10" s="249">
        <f t="shared" si="0"/>
        <v>286.83899999999994</v>
      </c>
      <c r="H10" s="256">
        <f>SUM(H8:H9)</f>
        <v>344.20679999999993</v>
      </c>
    </row>
    <row r="11" spans="1:9" ht="15.75" x14ac:dyDescent="0.25">
      <c r="A11" s="257"/>
      <c r="B11" s="257"/>
      <c r="C11" s="258"/>
      <c r="D11" s="259"/>
      <c r="E11" s="259"/>
      <c r="F11" s="259"/>
      <c r="G11" s="258"/>
      <c r="H11" s="257"/>
    </row>
    <row r="12" spans="1:9" ht="15.75" x14ac:dyDescent="0.25">
      <c r="A12" s="257"/>
      <c r="B12" s="260"/>
      <c r="C12" s="260"/>
      <c r="D12" s="260"/>
      <c r="E12" s="260"/>
      <c r="F12" s="260"/>
      <c r="G12" s="260"/>
      <c r="H12" s="260"/>
      <c r="I12" s="261"/>
    </row>
    <row r="13" spans="1:9" ht="15" x14ac:dyDescent="0.25">
      <c r="B13" s="262"/>
      <c r="C13" s="263"/>
      <c r="D13" s="228"/>
      <c r="E13" s="228"/>
      <c r="F13" s="228"/>
      <c r="G13" s="228"/>
      <c r="H13" s="264"/>
      <c r="I13" s="261"/>
    </row>
    <row r="16" spans="1:9" x14ac:dyDescent="0.2">
      <c r="C16" s="265"/>
    </row>
  </sheetData>
  <mergeCells count="1">
    <mergeCell ref="A2:H2"/>
  </mergeCells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ajalboANsgLC1Po7ID8DaoONxSA+jL8R/mFSIXLQyRI=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ZV6IgnEO+QnxbJd9WJopSSN2RDuYuSkbbVK04U5f8qc=</DigestValue>
    </Reference>
    <Reference Type="http://www.w3.org/2000/09/xmldsig#Object" URI="#idValidSigLnImg">
      <DigestMethod Algorithm="http://www.w3.org/2001/04/xmlenc#sha256"/>
      <DigestValue>mF0cBosQHS7rMON67CjEj2SxggtB5tfukPDDlLQo8EE=</DigestValue>
    </Reference>
    <Reference Type="http://www.w3.org/2000/09/xmldsig#Object" URI="#idInvalidSigLnImg">
      <DigestMethod Algorithm="http://www.w3.org/2001/04/xmlenc#sha256"/>
      <DigestValue>l9qvSs/ZH9ymmyvE7raGyUqAr59LWpa2BIb6+tRLo+s=</DigestValue>
    </Reference>
  </SignedInfo>
  <SignatureValue>PBS9QY0bOnp9C72D5csPY5YECfI+XfVxgnKaJpHM0qeNxhYcXZ6Oyu3kqhsC0WMDIefVZoGU3ht/
3Uf/v3u7aJGTOh4Vf0ROA6K16VRgLxtq+hf2F22cx7qA2WL5bklE9i3eGb0NCdIjDU6NNMaJpnS5
a4MxsAteQrsZcw4pINQ+SHs8hTqMhRUWosHgqstFq2s9do3fp9w8C1c55TKzjwsUGUE0dhF5Df9P
z0rOJwLMgQ4tpZc/bgD+Y7SaTwRM0AYKnk3UMVSmUZIAoIUKsBOis3zh3BUIQqowj7aiBQrn9Ibx
u1bKBrESJFVYDXcF7sb5waQMRPTwUc5ViwzAlw==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6Hzb2OhXbH0ESGX+eFaCY+uajK2WBTD5QKawQAuIhGY=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xwraVRN0yTPf9sQ1VCsaYi3mPz9CuLLTI3zYm3q1PC0=</DigestValue>
      </Reference>
      <Reference URI="/xl/drawings/vmlDrawing1.vml?ContentType=application/vnd.openxmlformats-officedocument.vmlDrawing">
        <DigestMethod Algorithm="http://www.w3.org/2001/04/xmlenc#sha256"/>
        <DigestValue>2IA88NDA0CbUGvTiPnKQDw7l8N65A2e+UfN3XYSidDw=</DigestValue>
      </Reference>
      <Reference URI="/xl/media/image1.emf?ContentType=image/x-emf">
        <DigestMethod Algorithm="http://www.w3.org/2001/04/xmlenc#sha256"/>
        <DigestValue>N/GiyUFk0uKEoVe78c8x19x4vCRvqwu5qxTzsXyReTo=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SKnkeHds+1nJYw6aegUcY8kcKIySnpL/JP+7iaIr+UY=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sharedStrings.xml?ContentType=application/vnd.openxmlformats-officedocument.spreadsheetml.sharedStrings+xml">
        <DigestMethod Algorithm="http://www.w3.org/2001/04/xmlenc#sha256"/>
        <DigestValue>MIAWcjJ1Di3GOLcbJHfCb53krawUQdo4dHO2Q/MnwrA=</DigestValue>
      </Reference>
      <Reference URI="/xl/styles.xml?ContentType=application/vnd.openxmlformats-officedocument.spreadsheetml.styles+xml">
        <DigestMethod Algorithm="http://www.w3.org/2001/04/xmlenc#sha256"/>
        <DigestValue>y2WjmY7qlylFEuKOexbBuvPGpHftYWtM6NbxsiuszNI=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NNqpcdt2HoJ0et79DrWuGgumZBXbqa+gvpaLmC015Xs=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bka0CIrXp6Wltt1ACQhaqKRF7rKSNvIVUVyWJY8Ac5I=</DigestValue>
      </Reference>
      <Reference URI="/xl/worksheets/sheet1.xml?ContentType=application/vnd.openxmlformats-officedocument.spreadsheetml.worksheet+xml">
        <DigestMethod Algorithm="http://www.w3.org/2001/04/xmlenc#sha256"/>
        <DigestValue>1fCCvtJJUMY/tPiqK1yEHmYcfaAmciAd2FCPfCXS7dk=</DigestValue>
      </Reference>
      <Reference URI="/xl/worksheets/sheet2.xml?ContentType=application/vnd.openxmlformats-officedocument.spreadsheetml.worksheet+xml">
        <DigestMethod Algorithm="http://www.w3.org/2001/04/xmlenc#sha256"/>
        <DigestValue>q6W+nT0SKNNT9duE4fz2/FHlFAk3XnxQB5y8mK+XCZk=</DigestValue>
      </Reference>
      <Reference URI="/xl/worksheets/sheet3.xml?ContentType=application/vnd.openxmlformats-officedocument.spreadsheetml.worksheet+xml">
        <DigestMethod Algorithm="http://www.w3.org/2001/04/xmlenc#sha256"/>
        <DigestValue>plHoSA2Ck2u1KTorQkVLm6q87Z6iq8Y3kQ9w20I0H7U=</DigestValue>
      </Reference>
      <Reference URI="/xl/worksheets/sheet4.xml?ContentType=application/vnd.openxmlformats-officedocument.spreadsheetml.worksheet+xml">
        <DigestMethod Algorithm="http://www.w3.org/2001/04/xmlenc#sha256"/>
        <DigestValue>1XiQKX6+hi1rwb5PTMMfh31h9P3Y6T6B5FMNhMQhyqc=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2020-07-01T06:08:34Z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dnmiqeECAAAgYaiM4QIAAAsAAAAAAAAAIGGojOECAADQdhUs5gAAANKl+cH5fwAAdnmiqeECAAAAAAAAAAAAAAAAAAAAAAAAirOdwfl/AAAAAAAAAAAAAHtsAhn6fwAAcHQVLOYAAABkAAAAAAAAAAgAsJf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vAAAAAAcKDQcKDQcJDQ4WMShFrjFU1TJV1gECBAIDBAECBQoRKyZBowsTMTMAAAAAfqbJd6PIeqDCQFZ4JTd0Lk/HMVPSGy5uFiE4GypVJ0KnHjN9AAABLQAAAACcz+7S6ffb7fnC0t1haH0hMm8aLXIuT8ggOIwoRKslP58cK08AAAFlAAAAAMHg9P///////////+bm5k9SXjw/SzBRzTFU0y1NwSAyVzFGXwEBAhMX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B0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LuX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Lookup</vt:lpstr>
      <vt:lpstr>DCN</vt:lpstr>
      <vt:lpstr>Vratza</vt:lpstr>
      <vt:lpstr>Budget</vt:lpstr>
      <vt:lpstr>_RBS1</vt:lpstr>
      <vt:lpstr>_RBS2</vt:lpstr>
      <vt:lpstr>_RBS3</vt:lpstr>
      <vt:lpstr>_TG2</vt:lpstr>
      <vt:lpstr>_TG3</vt:lpstr>
      <vt:lpstr>AA</vt:lpstr>
      <vt:lpstr>Add</vt:lpstr>
      <vt:lpstr>Agency</vt:lpstr>
      <vt:lpstr>AnAg</vt:lpstr>
      <vt:lpstr>Growth</vt:lpstr>
      <vt:lpstr>Growth2</vt:lpstr>
      <vt:lpstr>Internet</vt:lpstr>
      <vt:lpstr>Internet2</vt:lpstr>
      <vt:lpstr>Loyalty</vt:lpstr>
      <vt:lpstr>Loyalty2</vt:lpstr>
      <vt:lpstr>Mode</vt:lpstr>
      <vt:lpstr>Package</vt:lpstr>
      <vt:lpstr>Package2</vt:lpstr>
      <vt:lpstr>Package3</vt:lpstr>
      <vt:lpstr>Position</vt:lpstr>
      <vt:lpstr>Positioning</vt:lpstr>
      <vt:lpstr>Pref2</vt:lpstr>
      <vt:lpstr>Preference</vt:lpstr>
      <vt:lpstr>Lookup!Print_Area</vt:lpstr>
      <vt:lpstr>PTI</vt:lpstr>
      <vt:lpstr>PTInd</vt:lpstr>
      <vt:lpstr>PTIndex</vt:lpstr>
      <vt:lpstr>RBS</vt:lpstr>
      <vt:lpstr>RByS</vt:lpstr>
      <vt:lpstr>Targets</vt:lpstr>
      <vt:lpstr>TGNew</vt:lpstr>
      <vt:lpstr>TGNew1</vt:lpstr>
      <vt:lpstr>TGNEWU</vt:lpstr>
      <vt:lpstr>TPS</vt:lpstr>
      <vt:lpstr>Vol</vt:lpstr>
      <vt:lpstr>Volume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Toneva</dc:creator>
  <cp:lastModifiedBy>Борис Хаджистоянов</cp:lastModifiedBy>
  <cp:lastPrinted>2017-04-07T06:58:11Z</cp:lastPrinted>
  <dcterms:created xsi:type="dcterms:W3CDTF">2010-02-02T11:49:28Z</dcterms:created>
  <dcterms:modified xsi:type="dcterms:W3CDTF">2020-07-01T06:08:27Z</dcterms:modified>
</cp:coreProperties>
</file>