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firstSheet="2" activeTab="3"/>
  </bookViews>
  <sheets>
    <sheet name="Lookup" sheetId="4" state="hidden" r:id="rId1"/>
    <sheet name="DCN" sheetId="13" state="hidden" r:id="rId2"/>
    <sheet name="Vratza" sheetId="21" r:id="rId3"/>
    <sheet name="Budget" sheetId="22" r:id="rId4"/>
  </sheets>
  <definedNames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>#REF!</definedName>
    <definedName name="Codes3">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0">Lookup!$F$3:$Q$52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22" l="1"/>
  <c r="F8" i="22"/>
  <c r="E8" i="22"/>
  <c r="E10" i="22" s="1"/>
  <c r="C8" i="22"/>
  <c r="C10" i="22" s="1"/>
  <c r="D8" i="22" l="1"/>
  <c r="D10" i="22" s="1"/>
  <c r="AP12" i="21"/>
  <c r="AO12" i="21"/>
  <c r="AN12" i="21"/>
  <c r="AM12" i="21"/>
  <c r="AL12" i="21"/>
  <c r="AK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G11" i="21"/>
  <c r="G12" i="21" s="1"/>
  <c r="E11" i="21"/>
  <c r="I11" i="21" s="1"/>
  <c r="P9" i="21"/>
  <c r="Q9" i="21" s="1"/>
  <c r="R9" i="21" s="1"/>
  <c r="S9" i="21" s="1"/>
  <c r="T9" i="21" s="1"/>
  <c r="U9" i="21" s="1"/>
  <c r="V9" i="21" s="1"/>
  <c r="W9" i="21" s="1"/>
  <c r="X9" i="21" s="1"/>
  <c r="Y9" i="21" s="1"/>
  <c r="Z9" i="21" s="1"/>
  <c r="AA9" i="21" s="1"/>
  <c r="AB9" i="21" s="1"/>
  <c r="AD9" i="21" s="1"/>
  <c r="AE9" i="21" s="1"/>
  <c r="AF9" i="21" s="1"/>
  <c r="AG9" i="21" s="1"/>
  <c r="AI9" i="21" s="1"/>
  <c r="AJ9" i="21" s="1"/>
  <c r="AK9" i="21" s="1"/>
  <c r="AL9" i="21" s="1"/>
  <c r="AM9" i="21" s="1"/>
  <c r="AN9" i="21" s="1"/>
  <c r="X30" i="4"/>
  <c r="Y30" i="4" s="1"/>
  <c r="X29" i="4"/>
  <c r="Y29" i="4"/>
  <c r="X28" i="4"/>
  <c r="Y28" i="4" s="1"/>
  <c r="X21" i="4"/>
  <c r="Y21" i="4"/>
  <c r="X22" i="4"/>
  <c r="Y22" i="4" s="1"/>
  <c r="X23" i="4"/>
  <c r="Y23" i="4"/>
  <c r="X24" i="4"/>
  <c r="Y24" i="4" s="1"/>
  <c r="X25" i="4"/>
  <c r="Y25" i="4"/>
  <c r="X26" i="4"/>
  <c r="Y26" i="4" s="1"/>
  <c r="X27" i="4"/>
  <c r="Y27" i="4"/>
  <c r="L11" i="21" l="1"/>
  <c r="M11" i="21" s="1"/>
  <c r="N11" i="21" s="1"/>
  <c r="L12" i="21" l="1"/>
  <c r="M12" i="21"/>
  <c r="N13" i="21" s="1"/>
  <c r="N14" i="21" s="1"/>
  <c r="N15" i="21" s="1"/>
  <c r="F10" i="22" l="1"/>
  <c r="G10" i="22" l="1"/>
  <c r="H8" i="22"/>
  <c r="H10" i="22" s="1"/>
</calcChain>
</file>

<file path=xl/sharedStrings.xml><?xml version="1.0" encoding="utf-8"?>
<sst xmlns="http://schemas.openxmlformats.org/spreadsheetml/2006/main" count="584" uniqueCount="268">
  <si>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</si>
  <si>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</si>
  <si>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</si>
  <si>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</si>
  <si>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</si>
  <si>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</si>
  <si>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</si>
  <si>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</si>
  <si>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</si>
  <si>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</si>
  <si>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</si>
  <si>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</si>
  <si>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</si>
  <si>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</si>
  <si>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</si>
  <si>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</si>
  <si>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</si>
  <si>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</si>
  <si>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</si>
  <si>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</si>
  <si>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</si>
  <si>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</si>
  <si>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</si>
  <si>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</si>
  <si>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</si>
  <si>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</si>
  <si>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</si>
  <si>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</si>
  <si>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</si>
  <si>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</si>
  <si>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</si>
  <si>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</si>
  <si>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</si>
  <si>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</si>
  <si>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</si>
  <si>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</si>
  <si>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</si>
  <si>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</si>
  <si>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</si>
  <si>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</si>
  <si>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</si>
  <si>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</si>
  <si>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</si>
  <si>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</si>
  <si>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</si>
  <si>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</si>
  <si>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</si>
  <si>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</si>
  <si>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</si>
  <si>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</si>
  <si>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</si>
  <si>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</si>
  <si>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</si>
  <si>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</si>
  <si>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</si>
  <si>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</si>
  <si>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</si>
  <si>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</si>
  <si>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</si>
  <si>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</si>
  <si>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</si>
  <si>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</si>
  <si>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</si>
  <si>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</si>
  <si>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</si>
  <si>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</si>
  <si>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</si>
  <si>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</si>
  <si>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</si>
  <si>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</si>
  <si>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</si>
  <si>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</si>
  <si>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</si>
  <si>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</si>
  <si>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</si>
  <si>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</si>
  <si>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</si>
  <si>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</si>
  <si>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</si>
  <si>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</si>
  <si>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</si>
  <si>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</si>
  <si>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</si>
  <si>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</si>
  <si>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</si>
  <si>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</si>
  <si>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</si>
  <si>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</si>
  <si>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</si>
  <si>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</si>
  <si>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</si>
  <si>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</si>
  <si>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</si>
  <si>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</si>
  <si>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</si>
  <si>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</si>
  <si>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</si>
  <si>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</si>
  <si>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</si>
  <si>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</si>
  <si>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</si>
  <si>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</si>
  <si>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</si>
  <si>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</si>
  <si>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</si>
  <si>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</si>
  <si>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</si>
  <si>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</si>
  <si>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</si>
  <si>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</si>
  <si>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</si>
  <si>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</si>
  <si>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</si>
  <si>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</si>
  <si>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</si>
  <si>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</si>
  <si>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</si>
  <si>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</si>
  <si>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</si>
  <si>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</si>
  <si>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</si>
  <si>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</si>
  <si>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</si>
  <si>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</si>
  <si>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</si>
  <si>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</si>
  <si>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</si>
  <si>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</si>
  <si>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</si>
  <si>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</si>
  <si>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</si>
  <si>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</si>
  <si>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</si>
  <si>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</si>
  <si>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</si>
  <si>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</si>
  <si>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</si>
  <si>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</si>
  <si>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</si>
  <si>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</si>
  <si>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</si>
  <si>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</si>
  <si>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</si>
  <si>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</si>
  <si>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</si>
  <si>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</si>
  <si>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</si>
  <si>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</si>
  <si>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</si>
  <si>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</si>
  <si>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</si>
  <si>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</si>
  <si>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</si>
  <si>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</si>
  <si>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</si>
  <si>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</si>
  <si>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</si>
  <si>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</si>
  <si>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</si>
  <si>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</si>
  <si>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</si>
  <si>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</si>
  <si>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</si>
  <si>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</si>
  <si>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</si>
  <si>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</si>
  <si>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</si>
  <si>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</si>
  <si>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</si>
  <si>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</si>
  <si>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</si>
  <si>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</si>
  <si>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</si>
  <si>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</si>
  <si>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</si>
  <si>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</si>
  <si>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</si>
  <si>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</si>
  <si>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</si>
  <si>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</si>
  <si>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</si>
  <si>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</si>
  <si>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</si>
  <si>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</si>
  <si>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</si>
  <si>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</si>
  <si>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</si>
  <si>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</si>
  <si>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</si>
  <si>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</si>
  <si>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</si>
  <si>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</si>
  <si>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</si>
  <si>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</si>
  <si>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</si>
  <si>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</si>
  <si>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</si>
  <si>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</si>
  <si>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</si>
  <si>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</si>
  <si>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</si>
  <si>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</si>
  <si>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</si>
  <si>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</si>
  <si>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</si>
  <si>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</si>
  <si>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</si>
  <si>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</si>
  <si>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</si>
  <si>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</si>
  <si>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</si>
  <si>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</si>
  <si>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</si>
  <si>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</si>
  <si>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</si>
  <si>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</si>
  <si>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</si>
  <si>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</si>
  <si>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</si>
  <si>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</si>
  <si>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</si>
  <si>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</si>
  <si>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</si>
  <si>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</si>
  <si>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</si>
  <si>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Base</t>
  </si>
  <si>
    <t>Height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</si>
  <si>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</si>
  <si>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</si>
  <si>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</si>
  <si>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</si>
  <si>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</si>
  <si>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</si>
  <si>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</si>
  <si>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</si>
  <si>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</si>
  <si>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</si>
  <si>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</si>
  <si>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</si>
  <si>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</si>
  <si>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</si>
  <si>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</si>
  <si>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</si>
  <si>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</si>
  <si>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</si>
  <si>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</si>
  <si>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</si>
  <si>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</si>
  <si>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</si>
  <si>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Konkurent</t>
  </si>
  <si>
    <t>cm2</t>
  </si>
  <si>
    <t xml:space="preserve">         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</si>
  <si>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</si>
  <si>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</si>
  <si>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</si>
  <si>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</si>
  <si>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</si>
  <si>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</si>
  <si>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</si>
  <si>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</si>
  <si>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>Tender Vratsa</t>
  </si>
  <si>
    <t>Cafe Communications Sofia</t>
  </si>
  <si>
    <t xml:space="preserve">May </t>
  </si>
  <si>
    <t>Creative Fee</t>
  </si>
  <si>
    <t>LA Fee</t>
  </si>
  <si>
    <t>26.05.2020</t>
  </si>
  <si>
    <t>DSK BANK TENDER VRATSA: CAMPAIGN BUDGET DISTRIBUTION</t>
  </si>
  <si>
    <t>PERIOD: 26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</si>
</sst>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[$-409]mmmm\ d\,\ yyyy;@"/>
  </numFmts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170" fontId="22" fillId="0" borderId="0" applyFont="0" applyFill="0" applyBorder="0" applyAlignment="0" applyProtection="0"/>
    <xf numFmtId="171" fontId="9" fillId="0" borderId="0" applyFill="0" applyBorder="0" applyAlignment="0" applyProtection="0"/>
    <xf numFmtId="164" fontId="9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7" fillId="0" borderId="0"/>
    <xf numFmtId="0" fontId="9" fillId="0" borderId="0"/>
    <xf numFmtId="0" fontId="23" fillId="0" borderId="0"/>
    <xf numFmtId="0" fontId="23" fillId="0" borderId="0"/>
    <xf numFmtId="0" fontId="22" fillId="0" borderId="0"/>
    <xf numFmtId="0" fontId="12" fillId="0" borderId="0"/>
    <xf numFmtId="0" fontId="21" fillId="0" borderId="0"/>
    <xf numFmtId="0" fontId="20" fillId="0" borderId="0"/>
    <xf numFmtId="0" fontId="19" fillId="0" borderId="0"/>
    <xf numFmtId="0" fontId="22" fillId="0" borderId="0" applyNumberFormat="0" applyFont="0" applyBorder="0" applyProtection="0"/>
    <xf numFmtId="0" fontId="9" fillId="0" borderId="0"/>
    <xf numFmtId="0" fontId="20" fillId="0" borderId="0"/>
    <xf numFmtId="0" fontId="21" fillId="0" borderId="0"/>
    <xf numFmtId="0" fontId="18" fillId="0" borderId="0"/>
    <xf numFmtId="0" fontId="24" fillId="0" borderId="0"/>
    <xf numFmtId="0" fontId="9" fillId="0" borderId="0"/>
    <xf numFmtId="0" fontId="9" fillId="0" borderId="0"/>
    <xf numFmtId="0" fontId="25" fillId="0" borderId="0" applyNumberFormat="0" applyBorder="0" applyProtection="0"/>
    <xf numFmtId="0" fontId="23" fillId="0" borderId="0"/>
    <xf numFmtId="0" fontId="9" fillId="0" borderId="0"/>
    <xf numFmtId="0" fontId="9" fillId="0" borderId="0"/>
    <xf numFmtId="0" fontId="9" fillId="0" borderId="0"/>
    <xf numFmtId="0" fontId="25" fillId="0" borderId="0" applyNumberFormat="0" applyBorder="0" applyProtection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ill="0" applyBorder="0" applyAlignment="0" applyProtection="0"/>
    <xf numFmtId="9" fontId="18" fillId="0" borderId="0" applyFont="0" applyFill="0" applyBorder="0" applyAlignment="0" applyProtection="0"/>
    <xf numFmtId="0" fontId="16" fillId="0" borderId="0"/>
    <xf numFmtId="0" fontId="26" fillId="0" borderId="0" applyNumberFormat="0" applyBorder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 applyFill="0" applyBorder="0" applyAlignment="0" applyProtection="0"/>
    <xf numFmtId="9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 applyFill="0" applyBorder="0" applyAlignment="0" applyProtection="0"/>
    <xf numFmtId="9" fontId="1" fillId="0" borderId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/>
    <xf numFmtId="16" fontId="4" fillId="2" borderId="0" xfId="0" quotePrefix="1" applyNumberFormat="1" applyFont="1" applyFill="1"/>
    <xf numFmtId="0" fontId="4" fillId="2" borderId="0" xfId="0" applyFont="1" applyFill="1"/>
    <xf numFmtId="0" fontId="2" fillId="0" borderId="0" xfId="0" applyFont="1"/>
    <xf numFmtId="0" fontId="5" fillId="2" borderId="0" xfId="0" applyFont="1" applyFill="1"/>
    <xf numFmtId="9" fontId="0" fillId="2" borderId="0" xfId="0" applyNumberFormat="1" applyFill="1"/>
    <xf numFmtId="0" fontId="3" fillId="2" borderId="2" xfId="0" applyFont="1" applyFill="1" applyBorder="1"/>
    <xf numFmtId="9" fontId="6" fillId="2" borderId="0" xfId="29" applyNumberFormat="1" applyFont="1" applyFill="1" applyBorder="1" applyAlignment="1">
      <alignment horizontal="center"/>
    </xf>
    <xf numFmtId="0" fontId="0" fillId="2" borderId="1" xfId="0" applyFill="1" applyBorder="1"/>
    <xf numFmtId="16" fontId="5" fillId="2" borderId="1" xfId="0" applyNumberFormat="1" applyFont="1" applyFill="1" applyBorder="1"/>
    <xf numFmtId="0" fontId="5" fillId="2" borderId="1" xfId="0" applyFont="1" applyFill="1" applyBorder="1"/>
    <xf numFmtId="0" fontId="0" fillId="2" borderId="0" xfId="0" applyFill="1" applyAlignment="1">
      <alignment horizontal="center"/>
    </xf>
    <xf numFmtId="2" fontId="2" fillId="0" borderId="0" xfId="0" applyNumberFormat="1" applyFont="1"/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0" fillId="0" borderId="4" xfId="0" applyFont="1" applyBorder="1" applyAlignment="1">
      <alignment horizontal="center" wrapText="1"/>
    </xf>
    <xf numFmtId="16" fontId="5" fillId="2" borderId="0" xfId="0" applyNumberFormat="1" applyFont="1" applyFill="1" applyBorder="1"/>
    <xf numFmtId="0" fontId="5" fillId="2" borderId="0" xfId="0" applyFont="1" applyFill="1" applyBorder="1"/>
    <xf numFmtId="1" fontId="0" fillId="2" borderId="1" xfId="0" applyNumberFormat="1" applyFill="1" applyBorder="1"/>
    <xf numFmtId="0" fontId="9" fillId="2" borderId="0" xfId="0" applyFont="1" applyFill="1"/>
    <xf numFmtId="14" fontId="0" fillId="0" borderId="0" xfId="0" applyNumberFormat="1"/>
    <xf numFmtId="9" fontId="9" fillId="2" borderId="0" xfId="0" applyNumberFormat="1" applyFont="1" applyFill="1"/>
    <xf numFmtId="0" fontId="9" fillId="0" borderId="0" xfId="0" applyFont="1"/>
    <xf numFmtId="0" fontId="5" fillId="2" borderId="5" xfId="0" applyFont="1" applyFill="1" applyBorder="1"/>
    <xf numFmtId="9" fontId="6" fillId="2" borderId="1" xfId="29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0" fillId="2" borderId="8" xfId="0" applyFill="1" applyBorder="1"/>
    <xf numFmtId="0" fontId="9" fillId="7" borderId="9" xfId="0" applyFont="1" applyFill="1" applyBorder="1"/>
    <xf numFmtId="16" fontId="13" fillId="7" borderId="10" xfId="0" quotePrefix="1" applyNumberFormat="1" applyFont="1" applyFill="1" applyBorder="1"/>
    <xf numFmtId="0" fontId="13" fillId="7" borderId="10" xfId="0" applyFont="1" applyFill="1" applyBorder="1"/>
    <xf numFmtId="0" fontId="13" fillId="7" borderId="11" xfId="0" applyFont="1" applyFill="1" applyBorder="1"/>
    <xf numFmtId="0" fontId="5" fillId="2" borderId="12" xfId="0" applyFont="1" applyFill="1" applyBorder="1"/>
    <xf numFmtId="0" fontId="0" fillId="7" borderId="13" xfId="0" applyFill="1" applyBorder="1"/>
    <xf numFmtId="0" fontId="11" fillId="7" borderId="14" xfId="0" applyFont="1" applyFill="1" applyBorder="1" applyAlignment="1">
      <alignment horizontal="right" vertical="top" wrapText="1"/>
    </xf>
    <xf numFmtId="0" fontId="10" fillId="7" borderId="15" xfId="0" applyFont="1" applyFill="1" applyBorder="1" applyAlignment="1">
      <alignment horizontal="center" wrapText="1"/>
    </xf>
    <xf numFmtId="16" fontId="5" fillId="7" borderId="16" xfId="0" applyNumberFormat="1" applyFont="1" applyFill="1" applyBorder="1"/>
    <xf numFmtId="0" fontId="5" fillId="2" borderId="17" xfId="0" applyFont="1" applyFill="1" applyBorder="1"/>
    <xf numFmtId="0" fontId="0" fillId="2" borderId="18" xfId="0" applyFill="1" applyBorder="1"/>
    <xf numFmtId="0" fontId="5" fillId="2" borderId="6" xfId="0" applyFont="1" applyFill="1" applyBorder="1"/>
    <xf numFmtId="0" fontId="0" fillId="2" borderId="19" xfId="0" applyFill="1" applyBorder="1"/>
    <xf numFmtId="0" fontId="5" fillId="2" borderId="7" xfId="0" applyFont="1" applyFill="1" applyBorder="1"/>
    <xf numFmtId="0" fontId="0" fillId="2" borderId="20" xfId="0" applyFill="1" applyBorder="1"/>
    <xf numFmtId="0" fontId="5" fillId="7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4" fillId="7" borderId="25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2" fillId="0" borderId="26" xfId="0" applyFont="1" applyBorder="1"/>
    <xf numFmtId="2" fontId="2" fillId="0" borderId="27" xfId="0" applyNumberFormat="1" applyFont="1" applyBorder="1"/>
    <xf numFmtId="2" fontId="2" fillId="0" borderId="28" xfId="0" applyNumberFormat="1" applyFont="1" applyBorder="1"/>
    <xf numFmtId="0" fontId="2" fillId="0" borderId="29" xfId="0" applyFont="1" applyBorder="1"/>
    <xf numFmtId="2" fontId="2" fillId="0" borderId="0" xfId="0" applyNumberFormat="1" applyFont="1" applyBorder="1"/>
    <xf numFmtId="2" fontId="2" fillId="0" borderId="30" xfId="0" applyNumberFormat="1" applyFont="1" applyBorder="1"/>
    <xf numFmtId="0" fontId="2" fillId="0" borderId="29" xfId="0" applyFont="1" applyBorder="1" applyAlignment="1">
      <alignment horizontal="left"/>
    </xf>
    <xf numFmtId="0" fontId="2" fillId="0" borderId="31" xfId="0" applyFont="1" applyBorder="1"/>
    <xf numFmtId="2" fontId="2" fillId="0" borderId="32" xfId="0" applyNumberFormat="1" applyFont="1" applyBorder="1"/>
    <xf numFmtId="2" fontId="2" fillId="0" borderId="33" xfId="0" applyNumberFormat="1" applyFont="1" applyBorder="1"/>
    <xf numFmtId="0" fontId="2" fillId="0" borderId="34" xfId="0" applyFont="1" applyBorder="1"/>
    <xf numFmtId="9" fontId="0" fillId="2" borderId="0" xfId="30" applyFont="1" applyFill="1"/>
    <xf numFmtId="0" fontId="7" fillId="3" borderId="35" xfId="0" applyFont="1" applyFill="1" applyBorder="1" applyAlignment="1">
      <alignment horizontal="center" vertical="center"/>
    </xf>
    <xf numFmtId="0" fontId="8" fillId="2" borderId="36" xfId="0" applyFont="1" applyFill="1" applyBorder="1"/>
    <xf numFmtId="0" fontId="0" fillId="0" borderId="27" xfId="0" applyBorder="1"/>
    <xf numFmtId="0" fontId="8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37" xfId="0" applyFont="1" applyFill="1" applyBorder="1" applyAlignment="1">
      <alignment horizontal="left"/>
    </xf>
    <xf numFmtId="0" fontId="8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8" fillId="2" borderId="42" xfId="0" applyFont="1" applyFill="1" applyBorder="1" applyAlignment="1">
      <alignment horizontal="left"/>
    </xf>
    <xf numFmtId="0" fontId="8" fillId="2" borderId="43" xfId="0" applyFont="1" applyFill="1" applyBorder="1" applyAlignment="1">
      <alignment horizontal="left"/>
    </xf>
    <xf numFmtId="0" fontId="8" fillId="2" borderId="44" xfId="0" applyFont="1" applyFill="1" applyBorder="1" applyAlignment="1">
      <alignment horizontal="left"/>
    </xf>
    <xf numFmtId="0" fontId="8" fillId="2" borderId="45" xfId="0" applyFont="1" applyFill="1" applyBorder="1"/>
    <xf numFmtId="0" fontId="8" fillId="2" borderId="46" xfId="0" applyFont="1" applyFill="1" applyBorder="1"/>
    <xf numFmtId="0" fontId="8" fillId="2" borderId="0" xfId="0" applyFont="1" applyFill="1" applyBorder="1"/>
    <xf numFmtId="0" fontId="7" fillId="8" borderId="35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7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7" fillId="4" borderId="47" xfId="0" applyFont="1" applyFill="1" applyBorder="1" applyAlignment="1">
      <alignment horizontal="center" vertical="center"/>
    </xf>
    <xf numFmtId="0" fontId="5" fillId="2" borderId="27" xfId="0" applyFont="1" applyFill="1" applyBorder="1"/>
    <xf numFmtId="0" fontId="5" fillId="2" borderId="28" xfId="0" applyFont="1" applyFill="1" applyBorder="1"/>
    <xf numFmtId="0" fontId="7" fillId="9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7" fillId="10" borderId="35" xfId="0" applyFont="1" applyFill="1" applyBorder="1" applyAlignment="1">
      <alignment horizontal="center" vertical="center"/>
    </xf>
    <xf numFmtId="0" fontId="7" fillId="11" borderId="3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7" fillId="12" borderId="48" xfId="0" applyFont="1" applyFill="1" applyBorder="1" applyAlignment="1">
      <alignment horizontal="center" vertical="center"/>
    </xf>
    <xf numFmtId="0" fontId="3" fillId="2" borderId="17" xfId="0" applyFont="1" applyFill="1" applyBorder="1"/>
    <xf numFmtId="0" fontId="7" fillId="10" borderId="36" xfId="0" applyFont="1" applyFill="1" applyBorder="1" applyAlignment="1">
      <alignment horizontal="center" vertical="center"/>
    </xf>
    <xf numFmtId="0" fontId="7" fillId="13" borderId="35" xfId="0" applyFont="1" applyFill="1" applyBorder="1" applyAlignment="1">
      <alignment horizontal="center" vertical="center"/>
    </xf>
    <xf numFmtId="0" fontId="3" fillId="2" borderId="49" xfId="0" applyFont="1" applyFill="1" applyBorder="1"/>
    <xf numFmtId="0" fontId="3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7" fillId="14" borderId="51" xfId="0" applyFont="1" applyFill="1" applyBorder="1" applyAlignment="1">
      <alignment horizontal="center" vertical="center"/>
    </xf>
    <xf numFmtId="0" fontId="3" fillId="15" borderId="0" xfId="0" applyFont="1" applyFill="1" applyBorder="1"/>
    <xf numFmtId="0" fontId="0" fillId="15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5" fillId="0" borderId="52" xfId="0" applyFont="1" applyBorder="1" applyAlignment="1">
      <alignment horizontal="center"/>
    </xf>
    <xf numFmtId="165" fontId="15" fillId="0" borderId="52" xfId="0" applyNumberFormat="1" applyFont="1" applyBorder="1" applyAlignment="1">
      <alignment horizontal="center"/>
    </xf>
    <xf numFmtId="165" fontId="15" fillId="0" borderId="53" xfId="0" applyNumberFormat="1" applyFont="1" applyBorder="1" applyAlignment="1">
      <alignment horizontal="center"/>
    </xf>
    <xf numFmtId="0" fontId="2" fillId="2" borderId="54" xfId="0" applyFont="1" applyFill="1" applyBorder="1"/>
    <xf numFmtId="2" fontId="2" fillId="0" borderId="0" xfId="0" applyNumberFormat="1" applyFont="1" applyFill="1" applyBorder="1"/>
    <xf numFmtId="0" fontId="2" fillId="0" borderId="26" xfId="0" applyFont="1" applyFill="1" applyBorder="1"/>
    <xf numFmtId="2" fontId="2" fillId="0" borderId="27" xfId="0" applyNumberFormat="1" applyFont="1" applyFill="1" applyBorder="1"/>
    <xf numFmtId="2" fontId="2" fillId="0" borderId="28" xfId="0" applyNumberFormat="1" applyFont="1" applyFill="1" applyBorder="1"/>
    <xf numFmtId="0" fontId="2" fillId="0" borderId="29" xfId="0" applyFont="1" applyFill="1" applyBorder="1"/>
    <xf numFmtId="2" fontId="2" fillId="0" borderId="30" xfId="0" applyNumberFormat="1" applyFont="1" applyFill="1" applyBorder="1"/>
    <xf numFmtId="0" fontId="0" fillId="0" borderId="29" xfId="0" applyFill="1" applyBorder="1"/>
    <xf numFmtId="0" fontId="2" fillId="0" borderId="31" xfId="0" applyFont="1" applyFill="1" applyBorder="1"/>
    <xf numFmtId="2" fontId="2" fillId="0" borderId="32" xfId="0" applyNumberFormat="1" applyFont="1" applyFill="1" applyBorder="1"/>
    <xf numFmtId="2" fontId="2" fillId="0" borderId="33" xfId="0" applyNumberFormat="1" applyFont="1" applyFill="1" applyBorder="1"/>
    <xf numFmtId="0" fontId="14" fillId="0" borderId="29" xfId="0" applyFont="1" applyBorder="1"/>
    <xf numFmtId="0" fontId="8" fillId="2" borderId="55" xfId="0" applyFont="1" applyFill="1" applyBorder="1"/>
    <xf numFmtId="165" fontId="15" fillId="0" borderId="56" xfId="0" applyNumberFormat="1" applyFont="1" applyBorder="1" applyAlignment="1">
      <alignment horizontal="center"/>
    </xf>
    <xf numFmtId="166" fontId="6" fillId="16" borderId="1" xfId="29" applyNumberFormat="1" applyFont="1" applyFill="1" applyBorder="1" applyAlignment="1">
      <alignment horizontal="center"/>
    </xf>
    <xf numFmtId="166" fontId="6" fillId="16" borderId="8" xfId="29" applyNumberFormat="1" applyFont="1" applyFill="1" applyBorder="1" applyAlignment="1">
      <alignment horizontal="center"/>
    </xf>
    <xf numFmtId="0" fontId="0" fillId="15" borderId="0" xfId="0" applyFill="1"/>
    <xf numFmtId="0" fontId="0" fillId="15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4" fillId="17" borderId="56" xfId="0" applyFont="1" applyFill="1" applyBorder="1"/>
    <xf numFmtId="2" fontId="14" fillId="17" borderId="52" xfId="0" applyNumberFormat="1" applyFont="1" applyFill="1" applyBorder="1"/>
    <xf numFmtId="2" fontId="14" fillId="17" borderId="53" xfId="0" applyNumberFormat="1" applyFont="1" applyFill="1" applyBorder="1"/>
    <xf numFmtId="0" fontId="28" fillId="0" borderId="0" xfId="0" applyFont="1"/>
    <xf numFmtId="0" fontId="29" fillId="0" borderId="9" xfId="0" applyFont="1" applyBorder="1"/>
    <xf numFmtId="0" fontId="29" fillId="0" borderId="0" xfId="0" applyFont="1"/>
    <xf numFmtId="4" fontId="29" fillId="0" borderId="0" xfId="0" applyNumberFormat="1" applyFont="1"/>
    <xf numFmtId="0" fontId="29" fillId="15" borderId="0" xfId="0" applyFont="1" applyFill="1"/>
    <xf numFmtId="0" fontId="30" fillId="0" borderId="0" xfId="0" applyFont="1"/>
    <xf numFmtId="0" fontId="29" fillId="0" borderId="6" xfId="0" applyFont="1" applyBorder="1"/>
    <xf numFmtId="0" fontId="29" fillId="0" borderId="0" xfId="0" applyFont="1" applyAlignment="1"/>
    <xf numFmtId="0" fontId="29" fillId="0" borderId="7" xfId="0" applyFont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167" fontId="32" fillId="0" borderId="0" xfId="0" applyNumberFormat="1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167" fontId="29" fillId="0" borderId="0" xfId="0" applyNumberFormat="1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0" fontId="29" fillId="20" borderId="52" xfId="0" applyFont="1" applyFill="1" applyBorder="1" applyAlignment="1"/>
    <xf numFmtId="0" fontId="29" fillId="20" borderId="53" xfId="0" applyFont="1" applyFill="1" applyBorder="1" applyAlignment="1"/>
    <xf numFmtId="0" fontId="31" fillId="0" borderId="9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4" fontId="31" fillId="0" borderId="10" xfId="0" applyNumberFormat="1" applyFont="1" applyBorder="1" applyAlignment="1">
      <alignment horizontal="center"/>
    </xf>
    <xf numFmtId="4" fontId="31" fillId="0" borderId="57" xfId="0" applyNumberFormat="1" applyFont="1" applyBorder="1" applyAlignment="1">
      <alignment horizontal="center"/>
    </xf>
    <xf numFmtId="168" fontId="29" fillId="18" borderId="6" xfId="0" applyNumberFormat="1" applyFont="1" applyFill="1" applyBorder="1" applyAlignment="1">
      <alignment horizontal="center"/>
    </xf>
    <xf numFmtId="168" fontId="29" fillId="18" borderId="1" xfId="0" applyNumberFormat="1" applyFont="1" applyFill="1" applyBorder="1" applyAlignment="1">
      <alignment horizontal="center"/>
    </xf>
    <xf numFmtId="168" fontId="29" fillId="18" borderId="19" xfId="0" applyNumberFormat="1" applyFont="1" applyFill="1" applyBorder="1" applyAlignment="1">
      <alignment horizontal="center"/>
    </xf>
    <xf numFmtId="168" fontId="29" fillId="18" borderId="61" xfId="0" applyNumberFormat="1" applyFont="1" applyFill="1" applyBorder="1" applyAlignment="1">
      <alignment horizontal="center"/>
    </xf>
    <xf numFmtId="168" fontId="29" fillId="18" borderId="59" xfId="0" applyNumberFormat="1" applyFont="1" applyFill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4" fontId="31" fillId="0" borderId="1" xfId="0" applyNumberFormat="1" applyFont="1" applyBorder="1" applyAlignment="1">
      <alignment horizontal="center"/>
    </xf>
    <xf numFmtId="4" fontId="31" fillId="0" borderId="65" xfId="0" applyNumberFormat="1" applyFont="1" applyBorder="1" applyAlignment="1">
      <alignment horizontal="center"/>
    </xf>
    <xf numFmtId="0" fontId="29" fillId="18" borderId="6" xfId="0" applyFont="1" applyFill="1" applyBorder="1" applyAlignment="1">
      <alignment horizontal="center"/>
    </xf>
    <xf numFmtId="0" fontId="29" fillId="18" borderId="1" xfId="0" applyFont="1" applyFill="1" applyBorder="1" applyAlignment="1">
      <alignment horizontal="center"/>
    </xf>
    <xf numFmtId="0" fontId="29" fillId="18" borderId="19" xfId="0" applyFont="1" applyFill="1" applyBorder="1" applyAlignment="1">
      <alignment horizontal="center"/>
    </xf>
    <xf numFmtId="0" fontId="29" fillId="18" borderId="63" xfId="0" applyFont="1" applyFill="1" applyBorder="1" applyAlignment="1">
      <alignment horizontal="center"/>
    </xf>
    <xf numFmtId="0" fontId="29" fillId="18" borderId="20" xfId="0" applyFont="1" applyFill="1" applyBorder="1" applyAlignment="1">
      <alignment horizontal="center"/>
    </xf>
    <xf numFmtId="0" fontId="34" fillId="15" borderId="7" xfId="0" applyFont="1" applyFill="1" applyBorder="1"/>
    <xf numFmtId="0" fontId="29" fillId="0" borderId="8" xfId="0" applyFont="1" applyFill="1" applyBorder="1" applyAlignment="1">
      <alignment horizontal="center"/>
    </xf>
    <xf numFmtId="1" fontId="29" fillId="0" borderId="8" xfId="0" applyNumberFormat="1" applyFont="1" applyFill="1" applyBorder="1" applyAlignment="1">
      <alignment horizontal="center"/>
    </xf>
    <xf numFmtId="2" fontId="29" fillId="0" borderId="8" xfId="0" applyNumberFormat="1" applyFont="1" applyFill="1" applyBorder="1" applyAlignment="1">
      <alignment horizontal="center"/>
    </xf>
    <xf numFmtId="4" fontId="29" fillId="0" borderId="8" xfId="0" applyNumberFormat="1" applyFont="1" applyFill="1" applyBorder="1" applyAlignment="1">
      <alignment horizontal="center"/>
    </xf>
    <xf numFmtId="10" fontId="29" fillId="0" borderId="8" xfId="0" applyNumberFormat="1" applyFont="1" applyFill="1" applyBorder="1" applyAlignment="1">
      <alignment horizontal="center" vertical="center" wrapText="1"/>
    </xf>
    <xf numFmtId="4" fontId="29" fillId="0" borderId="66" xfId="0" applyNumberFormat="1" applyFont="1" applyFill="1" applyBorder="1" applyAlignment="1">
      <alignment horizontal="center"/>
    </xf>
    <xf numFmtId="1" fontId="29" fillId="0" borderId="49" xfId="0" applyNumberFormat="1" applyFont="1" applyFill="1" applyBorder="1" applyAlignment="1">
      <alignment horizontal="center"/>
    </xf>
    <xf numFmtId="1" fontId="29" fillId="0" borderId="25" xfId="0" applyNumberFormat="1" applyFont="1" applyFill="1" applyBorder="1" applyAlignment="1">
      <alignment horizontal="center"/>
    </xf>
    <xf numFmtId="1" fontId="29" fillId="19" borderId="25" xfId="0" applyNumberFormat="1" applyFont="1" applyFill="1" applyBorder="1" applyAlignment="1">
      <alignment horizontal="center"/>
    </xf>
    <xf numFmtId="0" fontId="29" fillId="19" borderId="0" xfId="0" applyFont="1" applyFill="1" applyBorder="1"/>
    <xf numFmtId="1" fontId="29" fillId="0" borderId="2" xfId="0" applyNumberFormat="1" applyFont="1" applyFill="1" applyBorder="1" applyAlignment="1">
      <alignment horizontal="center"/>
    </xf>
    <xf numFmtId="0" fontId="29" fillId="19" borderId="25" xfId="0" applyFont="1" applyFill="1" applyBorder="1"/>
    <xf numFmtId="1" fontId="29" fillId="0" borderId="1" xfId="0" applyNumberFormat="1" applyFont="1" applyFill="1" applyBorder="1" applyAlignment="1">
      <alignment horizontal="center"/>
    </xf>
    <xf numFmtId="1" fontId="29" fillId="0" borderId="19" xfId="0" applyNumberFormat="1" applyFont="1" applyFill="1" applyBorder="1" applyAlignment="1">
      <alignment horizontal="center"/>
    </xf>
    <xf numFmtId="1" fontId="29" fillId="19" borderId="64" xfId="0" applyNumberFormat="1" applyFont="1" applyFill="1" applyBorder="1" applyAlignment="1">
      <alignment horizontal="center"/>
    </xf>
    <xf numFmtId="0" fontId="29" fillId="19" borderId="33" xfId="0" applyFont="1" applyFill="1" applyBorder="1"/>
    <xf numFmtId="0" fontId="35" fillId="2" borderId="0" xfId="0" applyFont="1" applyFill="1"/>
    <xf numFmtId="0" fontId="31" fillId="18" borderId="50" xfId="0" applyFont="1" applyFill="1" applyBorder="1" applyAlignment="1">
      <alignment horizontal="left"/>
    </xf>
    <xf numFmtId="0" fontId="31" fillId="18" borderId="58" xfId="0" applyFont="1" applyFill="1" applyBorder="1" applyAlignment="1">
      <alignment horizontal="left"/>
    </xf>
    <xf numFmtId="167" fontId="31" fillId="18" borderId="58" xfId="0" applyNumberFormat="1" applyFont="1" applyFill="1" applyBorder="1"/>
    <xf numFmtId="169" fontId="31" fillId="18" borderId="58" xfId="0" applyNumberFormat="1" applyFont="1" applyFill="1" applyBorder="1" applyAlignment="1">
      <alignment horizontal="center"/>
    </xf>
    <xf numFmtId="4" fontId="31" fillId="18" borderId="58" xfId="0" applyNumberFormat="1" applyFont="1" applyFill="1" applyBorder="1" applyAlignment="1">
      <alignment horizontal="center"/>
    </xf>
    <xf numFmtId="4" fontId="31" fillId="18" borderId="32" xfId="0" applyNumberFormat="1" applyFont="1" applyFill="1" applyBorder="1"/>
    <xf numFmtId="1" fontId="29" fillId="5" borderId="7" xfId="0" applyNumberFormat="1" applyFont="1" applyFill="1" applyBorder="1" applyAlignment="1">
      <alignment horizontal="center"/>
    </xf>
    <xf numFmtId="1" fontId="29" fillId="5" borderId="8" xfId="0" applyNumberFormat="1" applyFont="1" applyFill="1" applyBorder="1" applyAlignment="1">
      <alignment horizontal="center"/>
    </xf>
    <xf numFmtId="1" fontId="29" fillId="5" borderId="20" xfId="0" applyNumberFormat="1" applyFont="1" applyFill="1" applyBorder="1" applyAlignment="1">
      <alignment horizontal="center"/>
    </xf>
    <xf numFmtId="1" fontId="29" fillId="5" borderId="62" xfId="0" applyNumberFormat="1" applyFont="1" applyFill="1" applyBorder="1" applyAlignment="1">
      <alignment horizontal="center"/>
    </xf>
    <xf numFmtId="1" fontId="29" fillId="5" borderId="60" xfId="0" applyNumberFormat="1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right"/>
    </xf>
    <xf numFmtId="2" fontId="32" fillId="0" borderId="0" xfId="0" applyNumberFormat="1" applyFont="1" applyFill="1" applyBorder="1" applyAlignment="1">
      <alignment horizontal="center"/>
    </xf>
    <xf numFmtId="4" fontId="27" fillId="0" borderId="0" xfId="0" applyNumberFormat="1" applyFont="1" applyFill="1"/>
    <xf numFmtId="0" fontId="33" fillId="0" borderId="0" xfId="34" applyFont="1" applyAlignment="1">
      <alignment horizontal="centerContinuous"/>
    </xf>
    <xf numFmtId="0" fontId="29" fillId="0" borderId="0" xfId="34" applyFont="1" applyAlignment="1">
      <alignment horizontal="centerContinuous"/>
    </xf>
    <xf numFmtId="0" fontId="28" fillId="0" borderId="0" xfId="0" applyFont="1" applyAlignment="1">
      <alignment horizontal="left"/>
    </xf>
    <xf numFmtId="0" fontId="33" fillId="0" borderId="0" xfId="34" applyFont="1" applyAlignment="1">
      <alignment horizontal="center"/>
    </xf>
    <xf numFmtId="0" fontId="29" fillId="0" borderId="0" xfId="34" applyFont="1"/>
    <xf numFmtId="0" fontId="33" fillId="0" borderId="67" xfId="34" applyFont="1" applyBorder="1" applyAlignment="1">
      <alignment horizontal="center"/>
    </xf>
    <xf numFmtId="0" fontId="31" fillId="0" borderId="68" xfId="34" applyFont="1" applyBorder="1" applyAlignment="1">
      <alignment horizontal="center"/>
    </xf>
    <xf numFmtId="0" fontId="31" fillId="6" borderId="28" xfId="34" applyFont="1" applyFill="1" applyBorder="1" applyAlignment="1">
      <alignment horizontal="center"/>
    </xf>
    <xf numFmtId="0" fontId="33" fillId="0" borderId="50" xfId="34" applyFont="1" applyBorder="1"/>
    <xf numFmtId="0" fontId="31" fillId="0" borderId="62" xfId="34" applyFont="1" applyBorder="1" applyAlignment="1">
      <alignment horizontal="center"/>
    </xf>
    <xf numFmtId="166" fontId="31" fillId="0" borderId="62" xfId="34" applyNumberFormat="1" applyFont="1" applyBorder="1" applyAlignment="1">
      <alignment horizontal="center"/>
    </xf>
    <xf numFmtId="9" fontId="31" fillId="6" borderId="33" xfId="34" applyNumberFormat="1" applyFont="1" applyFill="1" applyBorder="1" applyAlignment="1">
      <alignment horizontal="center"/>
    </xf>
    <xf numFmtId="0" fontId="33" fillId="0" borderId="26" xfId="34" applyFont="1" applyBorder="1"/>
    <xf numFmtId="0" fontId="31" fillId="0" borderId="27" xfId="34" applyFont="1" applyBorder="1" applyAlignment="1">
      <alignment horizontal="center"/>
    </xf>
    <xf numFmtId="0" fontId="31" fillId="0" borderId="0" xfId="34" applyFont="1" applyBorder="1" applyAlignment="1">
      <alignment horizontal="center"/>
    </xf>
    <xf numFmtId="166" fontId="31" fillId="0" borderId="27" xfId="34" applyNumberFormat="1" applyFont="1" applyBorder="1" applyAlignment="1">
      <alignment horizontal="center"/>
    </xf>
    <xf numFmtId="9" fontId="31" fillId="0" borderId="27" xfId="34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31" fillId="0" borderId="13" xfId="34" applyFont="1" applyFill="1" applyBorder="1" applyAlignment="1">
      <alignment horizontal="center"/>
    </xf>
    <xf numFmtId="0" fontId="31" fillId="0" borderId="69" xfId="34" applyFont="1" applyBorder="1" applyAlignment="1">
      <alignment horizontal="center"/>
    </xf>
    <xf numFmtId="4" fontId="31" fillId="6" borderId="69" xfId="34" applyNumberFormat="1" applyFont="1" applyFill="1" applyBorder="1"/>
    <xf numFmtId="4" fontId="31" fillId="6" borderId="16" xfId="34" applyNumberFormat="1" applyFont="1" applyFill="1" applyBorder="1" applyAlignment="1">
      <alignment horizontal="right"/>
    </xf>
    <xf numFmtId="0" fontId="33" fillId="0" borderId="26" xfId="34" applyFont="1" applyFill="1" applyBorder="1"/>
    <xf numFmtId="4" fontId="31" fillId="0" borderId="52" xfId="34" applyNumberFormat="1" applyFont="1" applyFill="1" applyBorder="1"/>
    <xf numFmtId="0" fontId="31" fillId="0" borderId="52" xfId="34" applyFont="1" applyBorder="1" applyAlignment="1">
      <alignment horizontal="center"/>
    </xf>
    <xf numFmtId="0" fontId="31" fillId="6" borderId="13" xfId="34" applyFont="1" applyFill="1" applyBorder="1"/>
    <xf numFmtId="0" fontId="31" fillId="6" borderId="69" xfId="34" applyFont="1" applyFill="1" applyBorder="1" applyAlignment="1">
      <alignment horizontal="center"/>
    </xf>
    <xf numFmtId="4" fontId="31" fillId="6" borderId="16" xfId="34" applyNumberFormat="1" applyFont="1" applyFill="1" applyBorder="1"/>
    <xf numFmtId="0" fontId="28" fillId="0" borderId="0" xfId="20" applyFont="1"/>
    <xf numFmtId="4" fontId="28" fillId="0" borderId="0" xfId="20" applyNumberFormat="1" applyFont="1"/>
    <xf numFmtId="4" fontId="29" fillId="0" borderId="0" xfId="34" applyNumberFormat="1" applyFont="1"/>
    <xf numFmtId="4" fontId="29" fillId="0" borderId="0" xfId="34" applyNumberFormat="1" applyFont="1" applyFill="1"/>
    <xf numFmtId="0" fontId="28" fillId="0" borderId="0" xfId="0" applyFont="1" applyFill="1" applyAlignment="1">
      <alignment horizontal="left"/>
    </xf>
    <xf numFmtId="0" fontId="28" fillId="0" borderId="0" xfId="0" applyFont="1" applyFill="1"/>
    <xf numFmtId="4" fontId="28" fillId="0" borderId="0" xfId="0" applyNumberFormat="1" applyFont="1" applyFill="1" applyBorder="1"/>
    <xf numFmtId="4" fontId="28" fillId="0" borderId="0" xfId="0" applyNumberFormat="1" applyFont="1" applyFill="1"/>
    <xf numFmtId="4" fontId="28" fillId="0" borderId="0" xfId="0" applyNumberFormat="1" applyFont="1"/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172" fontId="29" fillId="0" borderId="1" xfId="0" applyNumberFormat="1" applyFont="1" applyBorder="1" applyAlignment="1">
      <alignment horizontal="left"/>
    </xf>
    <xf numFmtId="172" fontId="29" fillId="0" borderId="19" xfId="0" applyNumberFormat="1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17" fontId="29" fillId="20" borderId="26" xfId="0" applyNumberFormat="1" applyFont="1" applyFill="1" applyBorder="1" applyAlignment="1">
      <alignment horizontal="center"/>
    </xf>
    <xf numFmtId="0" fontId="29" fillId="20" borderId="27" xfId="0" applyFont="1" applyFill="1" applyBorder="1" applyAlignment="1">
      <alignment horizontal="center"/>
    </xf>
    <xf numFmtId="0" fontId="29" fillId="20" borderId="28" xfId="0" applyFont="1" applyFill="1" applyBorder="1" applyAlignment="1">
      <alignment horizontal="center"/>
    </xf>
    <xf numFmtId="0" fontId="33" fillId="0" borderId="0" xfId="34" applyFont="1" applyAlignment="1">
      <alignment horizontal="center"/>
    </xf>
  </cellXfs>
  <cellStyles count="64">
    <cellStyle name="Comma 2" xfId="1"/>
    <cellStyle name="Comma 27 2" xfId="2"/>
    <cellStyle name="Comma 27 2 2" xfId="54"/>
    <cellStyle name="Comma 27 2 3" xfId="39"/>
    <cellStyle name="Comma 3" xfId="3"/>
    <cellStyle name="Comma 3 2" xfId="51"/>
    <cellStyle name="Comma 3 3" xfId="36"/>
    <cellStyle name="date 3" xfId="4"/>
    <cellStyle name="Excel Built-in Normal" xfId="5"/>
    <cellStyle name="Normal" xfId="0" builtinId="0"/>
    <cellStyle name="Normal 10" xfId="6"/>
    <cellStyle name="Normal 10 2" xfId="7"/>
    <cellStyle name="Normal 10 3" xfId="61"/>
    <cellStyle name="Normal 10 4" xfId="46"/>
    <cellStyle name="Normal 11" xfId="8"/>
    <cellStyle name="Normal 12" xfId="9"/>
    <cellStyle name="Normal 2" xfId="10"/>
    <cellStyle name="Normal 2 10" xfId="11"/>
    <cellStyle name="Normal 2 10 2" xfId="12"/>
    <cellStyle name="Normal 2 10 3" xfId="56"/>
    <cellStyle name="Normal 2 2" xfId="13"/>
    <cellStyle name="Normal 2 2 2" xfId="14"/>
    <cellStyle name="Normal 2 2 3" xfId="15"/>
    <cellStyle name="Normal 2 2 3 2" xfId="58"/>
    <cellStyle name="Normal 2 2 3 3" xfId="43"/>
    <cellStyle name="Normal 2 3" xfId="16"/>
    <cellStyle name="Normal 2 4" xfId="52"/>
    <cellStyle name="Normal 2 4 2 4" xfId="17"/>
    <cellStyle name="Normal 2 5" xfId="37"/>
    <cellStyle name="Normal 2 8" xfId="18"/>
    <cellStyle name="Normal 21" xfId="19"/>
    <cellStyle name="Normal 28 2" xfId="20"/>
    <cellStyle name="Normal 28 2 2" xfId="50"/>
    <cellStyle name="Normal 28 2 3" xfId="41"/>
    <cellStyle name="Normal 3" xfId="21"/>
    <cellStyle name="Normal 3 2" xfId="22"/>
    <cellStyle name="Normal 3 3" xfId="57"/>
    <cellStyle name="Normal 3 4" xfId="42"/>
    <cellStyle name="Normal 4" xfId="23"/>
    <cellStyle name="Normal 4 2" xfId="24"/>
    <cellStyle name="Normal 4 2 2" xfId="63"/>
    <cellStyle name="Normal 4 2 3" xfId="48"/>
    <cellStyle name="Normal 5" xfId="25"/>
    <cellStyle name="Normal 5 2" xfId="62"/>
    <cellStyle name="Normal 5 3" xfId="47"/>
    <cellStyle name="Normal 6" xfId="26"/>
    <cellStyle name="Normal 6 2" xfId="59"/>
    <cellStyle name="Normal 6 3" xfId="44"/>
    <cellStyle name="Normal 7" xfId="49"/>
    <cellStyle name="Normal 9" xfId="27"/>
    <cellStyle name="Normal 9 2" xfId="28"/>
    <cellStyle name="Normal 9 2 2" xfId="60"/>
    <cellStyle name="Normal 9 2 3" xfId="45"/>
    <cellStyle name="Normal_Channel Split Jan to May 09" xfId="29"/>
    <cellStyle name="Percent" xfId="30" builtinId="5"/>
    <cellStyle name="Percent 2" xfId="31"/>
    <cellStyle name="Percent 2 2" xfId="53"/>
    <cellStyle name="Percent 2 3" xfId="38"/>
    <cellStyle name="Percent 27 2" xfId="32"/>
    <cellStyle name="Percent 27 2 2" xfId="55"/>
    <cellStyle name="Percent 27 2 3" xfId="40"/>
    <cellStyle name="Percent 3 5" xfId="33"/>
    <cellStyle name="Style 1" xfId="34"/>
    <cellStyle name="Стил 1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41" name="Line 1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42" name="Line 2">
          <a:extLst>
            <a:ext uri="{FF2B5EF4-FFF2-40B4-BE49-F238E27FC236}">
              <a16:creationId xmlns:a16="http://schemas.microsoft.com/office/drawing/2014/main" xmlns="" id="{00000000-0008-0000-0000-0000C2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43" name="Line 3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44" name="Line 4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45" name="Line 5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46" name="Line 6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47" name="Line 7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48" name="Line 8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49" name="Line 9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0" name="Line 10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1" name="Line 11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2" name="Line 12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3" name="Line 13">
          <a:extLst>
            <a:ext uri="{FF2B5EF4-FFF2-40B4-BE49-F238E27FC236}">
              <a16:creationId xmlns:a16="http://schemas.microsoft.com/office/drawing/2014/main" xmlns="" id="{00000000-0008-0000-0000-0000CD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4" name="Line 14">
          <a:extLst>
            <a:ext uri="{FF2B5EF4-FFF2-40B4-BE49-F238E27FC236}">
              <a16:creationId xmlns:a16="http://schemas.microsoft.com/office/drawing/2014/main" xmlns="" id="{00000000-0008-0000-0000-0000CE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5" name="Line 15">
          <a:extLst>
            <a:ext uri="{FF2B5EF4-FFF2-40B4-BE49-F238E27FC236}">
              <a16:creationId xmlns:a16="http://schemas.microsoft.com/office/drawing/2014/main" xmlns="" id="{00000000-0008-0000-0000-0000CF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56" name="Line 16">
          <a:extLst>
            <a:ext uri="{FF2B5EF4-FFF2-40B4-BE49-F238E27FC236}">
              <a16:creationId xmlns:a16="http://schemas.microsoft.com/office/drawing/2014/main" xmlns="" id="{00000000-0008-0000-0000-0000D00800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2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"/>
  <sheetViews>
    <sheetView showGridLines="0" zoomScale="84" zoomScaleNormal="84" workbookViewId="0">
      <selection activeCell="Z28" sqref="Z28"/>
    </sheetView>
  </sheetViews>
  <sheetFormatPr defaultColWidth="9.140625" defaultRowHeight="15.75" x14ac:dyDescent="0.25"/>
  <cols>
    <col min="1" max="1" width="22.5703125" style="160" customWidth="1"/>
    <col min="2" max="2" width="12" style="160" bestFit="1" customWidth="1"/>
    <col min="3" max="4" width="12.42578125" style="160" bestFit="1" customWidth="1"/>
    <col min="5" max="5" width="9.140625" style="160"/>
    <col min="6" max="6" width="9.42578125" style="160" customWidth="1"/>
    <col min="7" max="7" width="5.5703125" style="160" customWidth="1"/>
    <col min="8" max="8" width="12.28515625" style="160" customWidth="1"/>
    <col min="9" max="9" width="10.28515625" style="160" bestFit="1" customWidth="1"/>
    <col min="10" max="10" width="9.5703125" style="160" bestFit="1" customWidth="1"/>
    <col min="11" max="11" width="9.140625" style="160"/>
    <col min="12" max="12" width="10" style="160" bestFit="1" customWidth="1"/>
    <col min="13" max="13" width="11.28515625" style="160" customWidth="1"/>
    <col min="14" max="14" width="9.85546875" style="160" bestFit="1" customWidth="1"/>
    <col min="15" max="39" width="3.7109375" style="160" customWidth="1"/>
    <col min="40" max="40" width="3.5703125" style="160" customWidth="1"/>
    <col min="41" max="43" width="3.7109375" style="160" hidden="1" customWidth="1"/>
    <col min="44" max="44" width="3.7109375" style="160" customWidth="1"/>
    <col min="45" max="16384" width="9.140625" style="160"/>
  </cols>
  <sheetData>
    <row r="1" spans="1:45" s="163" customFormat="1" ht="20.100000000000001" customHeight="1" x14ac:dyDescent="0.25">
      <c r="A1" s="159" t="s">
        <v>5</v>
      </c>
      <c r="B1" s="266" t="s">
        <v>224</v>
      </c>
      <c r="C1" s="267"/>
      <c r="D1" s="160"/>
      <c r="E1" s="160"/>
      <c r="F1" s="160"/>
      <c r="G1" s="160"/>
      <c r="H1" s="160"/>
      <c r="I1" s="160"/>
      <c r="J1" s="161"/>
      <c r="K1" s="160"/>
      <c r="L1" s="160"/>
      <c r="M1" s="161"/>
      <c r="N1" s="161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2"/>
      <c r="AS1" s="162"/>
    </row>
    <row r="2" spans="1:45" s="163" customFormat="1" ht="20.100000000000001" customHeight="1" x14ac:dyDescent="0.25">
      <c r="A2" s="164" t="s">
        <v>6</v>
      </c>
      <c r="B2" s="268" t="s">
        <v>260</v>
      </c>
      <c r="C2" s="269"/>
      <c r="D2" s="160"/>
      <c r="E2" s="160"/>
      <c r="F2" s="160"/>
      <c r="G2" s="160"/>
      <c r="H2" s="160"/>
      <c r="I2" s="160"/>
      <c r="J2" s="161"/>
      <c r="K2" s="160"/>
      <c r="L2" s="160"/>
      <c r="M2" s="161"/>
      <c r="N2" s="161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2"/>
      <c r="AS2" s="162"/>
    </row>
    <row r="3" spans="1:45" s="163" customFormat="1" ht="20.100000000000001" customHeight="1" x14ac:dyDescent="0.25">
      <c r="A3" s="164" t="s">
        <v>7</v>
      </c>
      <c r="B3" s="270" t="s">
        <v>265</v>
      </c>
      <c r="C3" s="271"/>
      <c r="D3" s="165"/>
      <c r="E3" s="160"/>
      <c r="F3" s="160"/>
      <c r="G3" s="160"/>
      <c r="H3" s="160"/>
      <c r="I3" s="160"/>
      <c r="J3" s="161"/>
      <c r="K3" s="160"/>
      <c r="L3" s="160"/>
      <c r="M3" s="161"/>
      <c r="N3" s="161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2"/>
      <c r="AS3" s="162"/>
    </row>
    <row r="4" spans="1:45" s="163" customFormat="1" ht="20.100000000000001" customHeight="1" thickBot="1" x14ac:dyDescent="0.3">
      <c r="A4" s="166" t="s">
        <v>4</v>
      </c>
      <c r="B4" s="272" t="s">
        <v>261</v>
      </c>
      <c r="C4" s="273"/>
      <c r="D4" s="160"/>
      <c r="E4" s="160"/>
      <c r="F4" s="160"/>
      <c r="G4" s="160"/>
      <c r="H4" s="160"/>
      <c r="I4" s="160"/>
      <c r="J4" s="161"/>
      <c r="K4" s="160"/>
      <c r="L4" s="160"/>
      <c r="M4" s="161"/>
      <c r="N4" s="161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2"/>
      <c r="AS4" s="162"/>
    </row>
    <row r="5" spans="1:45" s="163" customFormat="1" ht="20.100000000000001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1"/>
      <c r="K5" s="160"/>
      <c r="L5" s="160"/>
      <c r="M5" s="161"/>
      <c r="N5" s="161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2"/>
      <c r="AS5" s="162"/>
    </row>
    <row r="6" spans="1:45" s="163" customFormat="1" ht="20.100000000000001" customHeight="1" x14ac:dyDescent="0.25">
      <c r="A6" s="160"/>
      <c r="B6" s="160"/>
      <c r="C6" s="160"/>
      <c r="D6" s="167"/>
      <c r="E6" s="168"/>
      <c r="F6" s="169"/>
      <c r="G6" s="170"/>
      <c r="H6" s="170"/>
      <c r="I6" s="170"/>
      <c r="J6" s="171"/>
      <c r="K6" s="170"/>
      <c r="L6" s="170"/>
      <c r="M6" s="161"/>
      <c r="N6" s="172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2"/>
      <c r="AS6" s="162"/>
    </row>
    <row r="7" spans="1:45" s="162" customFormat="1" ht="20.100000000000001" customHeight="1" thickBot="1" x14ac:dyDescent="0.3">
      <c r="A7" s="160"/>
      <c r="B7" s="160"/>
      <c r="C7" s="160"/>
      <c r="D7" s="160"/>
      <c r="E7" s="160"/>
      <c r="F7" s="160"/>
      <c r="G7" s="160"/>
      <c r="H7" s="160"/>
      <c r="I7" s="160"/>
      <c r="J7" s="161"/>
      <c r="K7" s="160"/>
      <c r="L7" s="160"/>
      <c r="M7" s="161"/>
      <c r="N7" s="161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</row>
    <row r="8" spans="1:45" s="162" customFormat="1" ht="20.100000000000001" customHeight="1" thickBot="1" x14ac:dyDescent="0.3">
      <c r="A8" s="173"/>
      <c r="B8" s="173"/>
      <c r="C8" s="173"/>
      <c r="D8" s="173"/>
      <c r="E8" s="173"/>
      <c r="F8" s="173"/>
      <c r="G8" s="174"/>
      <c r="H8" s="174"/>
      <c r="I8" s="174"/>
      <c r="J8" s="175"/>
      <c r="K8" s="174"/>
      <c r="L8" s="174"/>
      <c r="M8" s="175"/>
      <c r="N8" s="175"/>
      <c r="O8" s="274" t="s">
        <v>262</v>
      </c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6"/>
      <c r="AO8" s="176"/>
      <c r="AP8" s="176"/>
      <c r="AQ8" s="177"/>
    </row>
    <row r="9" spans="1:45" s="162" customFormat="1" ht="20.100000000000001" customHeight="1" x14ac:dyDescent="0.25">
      <c r="A9" s="178" t="s">
        <v>243</v>
      </c>
      <c r="B9" s="179" t="s">
        <v>225</v>
      </c>
      <c r="C9" s="179" t="s">
        <v>226</v>
      </c>
      <c r="D9" s="179" t="s">
        <v>2</v>
      </c>
      <c r="E9" s="179" t="s">
        <v>227</v>
      </c>
      <c r="F9" s="179" t="s">
        <v>228</v>
      </c>
      <c r="G9" s="179" t="s">
        <v>229</v>
      </c>
      <c r="H9" s="179" t="s">
        <v>230</v>
      </c>
      <c r="I9" s="180" t="s">
        <v>231</v>
      </c>
      <c r="J9" s="179" t="s">
        <v>232</v>
      </c>
      <c r="K9" s="179" t="s">
        <v>233</v>
      </c>
      <c r="L9" s="180" t="s">
        <v>234</v>
      </c>
      <c r="M9" s="180" t="s">
        <v>235</v>
      </c>
      <c r="N9" s="181" t="s">
        <v>236</v>
      </c>
      <c r="O9" s="182">
        <v>25</v>
      </c>
      <c r="P9" s="183">
        <f>SUM(O9+1)</f>
        <v>26</v>
      </c>
      <c r="Q9" s="183">
        <f t="shared" ref="Q9:AN9" si="0">SUM(P9+1)</f>
        <v>27</v>
      </c>
      <c r="R9" s="183">
        <f t="shared" si="0"/>
        <v>28</v>
      </c>
      <c r="S9" s="183">
        <f t="shared" si="0"/>
        <v>29</v>
      </c>
      <c r="T9" s="183">
        <f t="shared" si="0"/>
        <v>30</v>
      </c>
      <c r="U9" s="183">
        <f t="shared" si="0"/>
        <v>31</v>
      </c>
      <c r="V9" s="183">
        <f t="shared" si="0"/>
        <v>32</v>
      </c>
      <c r="W9" s="183">
        <f t="shared" si="0"/>
        <v>33</v>
      </c>
      <c r="X9" s="183">
        <f t="shared" si="0"/>
        <v>34</v>
      </c>
      <c r="Y9" s="183">
        <f t="shared" si="0"/>
        <v>35</v>
      </c>
      <c r="Z9" s="183">
        <f t="shared" si="0"/>
        <v>36</v>
      </c>
      <c r="AA9" s="183">
        <f t="shared" si="0"/>
        <v>37</v>
      </c>
      <c r="AB9" s="183">
        <f t="shared" si="0"/>
        <v>38</v>
      </c>
      <c r="AC9" s="183">
        <v>1</v>
      </c>
      <c r="AD9" s="183">
        <f t="shared" si="0"/>
        <v>2</v>
      </c>
      <c r="AE9" s="183">
        <f t="shared" si="0"/>
        <v>3</v>
      </c>
      <c r="AF9" s="183">
        <f t="shared" si="0"/>
        <v>4</v>
      </c>
      <c r="AG9" s="183">
        <f t="shared" si="0"/>
        <v>5</v>
      </c>
      <c r="AH9" s="183">
        <v>6</v>
      </c>
      <c r="AI9" s="183">
        <f t="shared" si="0"/>
        <v>7</v>
      </c>
      <c r="AJ9" s="183">
        <f t="shared" si="0"/>
        <v>8</v>
      </c>
      <c r="AK9" s="183">
        <f t="shared" si="0"/>
        <v>9</v>
      </c>
      <c r="AL9" s="183">
        <f t="shared" si="0"/>
        <v>10</v>
      </c>
      <c r="AM9" s="183">
        <f t="shared" si="0"/>
        <v>11</v>
      </c>
      <c r="AN9" s="184">
        <f t="shared" si="0"/>
        <v>12</v>
      </c>
      <c r="AO9" s="185">
        <v>42553</v>
      </c>
      <c r="AP9" s="186">
        <v>42554</v>
      </c>
    </row>
    <row r="10" spans="1:45" s="162" customFormat="1" ht="20.100000000000001" customHeight="1" thickBot="1" x14ac:dyDescent="0.3">
      <c r="A10" s="187" t="s">
        <v>244</v>
      </c>
      <c r="B10" s="188" t="s">
        <v>237</v>
      </c>
      <c r="C10" s="188" t="s">
        <v>237</v>
      </c>
      <c r="D10" s="189"/>
      <c r="E10" s="189"/>
      <c r="F10" s="188"/>
      <c r="G10" s="188"/>
      <c r="H10" s="188" t="s">
        <v>238</v>
      </c>
      <c r="I10" s="190" t="s">
        <v>239</v>
      </c>
      <c r="J10" s="188"/>
      <c r="K10" s="188" t="s">
        <v>33</v>
      </c>
      <c r="L10" s="190" t="s">
        <v>238</v>
      </c>
      <c r="M10" s="190" t="s">
        <v>238</v>
      </c>
      <c r="N10" s="191" t="s">
        <v>240</v>
      </c>
      <c r="O10" s="192" t="s">
        <v>220</v>
      </c>
      <c r="P10" s="193" t="s">
        <v>221</v>
      </c>
      <c r="Q10" s="193" t="s">
        <v>222</v>
      </c>
      <c r="R10" s="193" t="s">
        <v>221</v>
      </c>
      <c r="S10" s="193" t="s">
        <v>223</v>
      </c>
      <c r="T10" s="193" t="s">
        <v>241</v>
      </c>
      <c r="U10" s="193" t="s">
        <v>241</v>
      </c>
      <c r="V10" s="193" t="s">
        <v>220</v>
      </c>
      <c r="W10" s="193" t="s">
        <v>221</v>
      </c>
      <c r="X10" s="193" t="s">
        <v>222</v>
      </c>
      <c r="Y10" s="193" t="s">
        <v>221</v>
      </c>
      <c r="Z10" s="193" t="s">
        <v>223</v>
      </c>
      <c r="AA10" s="193" t="s">
        <v>241</v>
      </c>
      <c r="AB10" s="193" t="s">
        <v>241</v>
      </c>
      <c r="AC10" s="193" t="s">
        <v>220</v>
      </c>
      <c r="AD10" s="193" t="s">
        <v>221</v>
      </c>
      <c r="AE10" s="193" t="s">
        <v>222</v>
      </c>
      <c r="AF10" s="193" t="s">
        <v>221</v>
      </c>
      <c r="AG10" s="193" t="s">
        <v>223</v>
      </c>
      <c r="AH10" s="193" t="s">
        <v>241</v>
      </c>
      <c r="AI10" s="193" t="s">
        <v>241</v>
      </c>
      <c r="AJ10" s="193" t="s">
        <v>220</v>
      </c>
      <c r="AK10" s="193" t="s">
        <v>221</v>
      </c>
      <c r="AL10" s="193" t="s">
        <v>222</v>
      </c>
      <c r="AM10" s="193" t="s">
        <v>221</v>
      </c>
      <c r="AN10" s="194" t="s">
        <v>223</v>
      </c>
      <c r="AO10" s="195" t="s">
        <v>241</v>
      </c>
      <c r="AP10" s="196" t="s">
        <v>241</v>
      </c>
    </row>
    <row r="11" spans="1:45" s="214" customFormat="1" ht="20.100000000000001" customHeight="1" thickBot="1" x14ac:dyDescent="0.3">
      <c r="A11" s="197" t="s">
        <v>249</v>
      </c>
      <c r="B11" s="198">
        <v>12.56</v>
      </c>
      <c r="C11" s="198">
        <v>17.5</v>
      </c>
      <c r="D11" s="198" t="s">
        <v>245</v>
      </c>
      <c r="E11" s="198">
        <f>B11*C11</f>
        <v>219.8</v>
      </c>
      <c r="F11" s="198" t="s">
        <v>250</v>
      </c>
      <c r="G11" s="199">
        <f>SUM(O11:AP11)</f>
        <v>1</v>
      </c>
      <c r="H11" s="200">
        <v>2</v>
      </c>
      <c r="I11" s="201">
        <f>E11*H11</f>
        <v>439.6</v>
      </c>
      <c r="J11" s="198" t="s">
        <v>242</v>
      </c>
      <c r="K11" s="202">
        <v>0.42</v>
      </c>
      <c r="L11" s="201">
        <f>G11*I11</f>
        <v>439.6</v>
      </c>
      <c r="M11" s="201">
        <f>L11-L11*K11</f>
        <v>254.96800000000002</v>
      </c>
      <c r="N11" s="203">
        <f>M11/G11</f>
        <v>254.96800000000002</v>
      </c>
      <c r="O11" s="204"/>
      <c r="P11" s="205">
        <v>1</v>
      </c>
      <c r="Q11" s="205"/>
      <c r="R11" s="205"/>
      <c r="S11" s="205"/>
      <c r="T11" s="206"/>
      <c r="U11" s="207"/>
      <c r="V11" s="205"/>
      <c r="W11" s="205"/>
      <c r="X11" s="205"/>
      <c r="Y11" s="205"/>
      <c r="Z11" s="205"/>
      <c r="AA11" s="206"/>
      <c r="AB11" s="207"/>
      <c r="AC11" s="208"/>
      <c r="AD11" s="205"/>
      <c r="AE11" s="205"/>
      <c r="AF11" s="205"/>
      <c r="AG11" s="205"/>
      <c r="AH11" s="206"/>
      <c r="AI11" s="209"/>
      <c r="AJ11" s="205"/>
      <c r="AK11" s="205"/>
      <c r="AL11" s="205"/>
      <c r="AM11" s="210"/>
      <c r="AN11" s="211"/>
      <c r="AO11" s="212"/>
      <c r="AP11" s="213"/>
      <c r="AQ11" s="162"/>
      <c r="AR11" s="162"/>
    </row>
    <row r="12" spans="1:45" s="214" customFormat="1" ht="20.100000000000001" customHeight="1" thickBot="1" x14ac:dyDescent="0.3">
      <c r="A12" s="215"/>
      <c r="B12" s="216"/>
      <c r="C12" s="216"/>
      <c r="D12" s="216"/>
      <c r="E12" s="216"/>
      <c r="F12" s="217"/>
      <c r="G12" s="218">
        <f>SUM(G11:G11)</f>
        <v>1</v>
      </c>
      <c r="H12" s="218"/>
      <c r="I12" s="219"/>
      <c r="J12" s="217"/>
      <c r="K12" s="217"/>
      <c r="L12" s="219">
        <f>SUM(L11:L11)</f>
        <v>439.6</v>
      </c>
      <c r="M12" s="219">
        <f>SUM(M11:M11)</f>
        <v>254.96800000000002</v>
      </c>
      <c r="N12" s="220"/>
      <c r="O12" s="221">
        <f t="shared" ref="O12:AP12" si="1">SUM(O11:O11)</f>
        <v>0</v>
      </c>
      <c r="P12" s="222">
        <f t="shared" si="1"/>
        <v>1</v>
      </c>
      <c r="Q12" s="222">
        <f t="shared" si="1"/>
        <v>0</v>
      </c>
      <c r="R12" s="222">
        <f t="shared" si="1"/>
        <v>0</v>
      </c>
      <c r="S12" s="222">
        <f t="shared" si="1"/>
        <v>0</v>
      </c>
      <c r="T12" s="222">
        <f t="shared" si="1"/>
        <v>0</v>
      </c>
      <c r="U12" s="222">
        <f t="shared" si="1"/>
        <v>0</v>
      </c>
      <c r="V12" s="222">
        <f t="shared" si="1"/>
        <v>0</v>
      </c>
      <c r="W12" s="222">
        <f t="shared" si="1"/>
        <v>0</v>
      </c>
      <c r="X12" s="222">
        <f t="shared" si="1"/>
        <v>0</v>
      </c>
      <c r="Y12" s="222">
        <f t="shared" si="1"/>
        <v>0</v>
      </c>
      <c r="Z12" s="222">
        <f t="shared" si="1"/>
        <v>0</v>
      </c>
      <c r="AA12" s="222">
        <f t="shared" si="1"/>
        <v>0</v>
      </c>
      <c r="AB12" s="222">
        <f t="shared" si="1"/>
        <v>0</v>
      </c>
      <c r="AC12" s="222">
        <f t="shared" si="1"/>
        <v>0</v>
      </c>
      <c r="AD12" s="222">
        <f t="shared" si="1"/>
        <v>0</v>
      </c>
      <c r="AE12" s="222">
        <f t="shared" si="1"/>
        <v>0</v>
      </c>
      <c r="AF12" s="222">
        <f t="shared" si="1"/>
        <v>0</v>
      </c>
      <c r="AG12" s="222">
        <f t="shared" si="1"/>
        <v>0</v>
      </c>
      <c r="AH12" s="222">
        <f t="shared" si="1"/>
        <v>0</v>
      </c>
      <c r="AI12" s="222">
        <f t="shared" si="1"/>
        <v>0</v>
      </c>
      <c r="AJ12" s="222">
        <f t="shared" si="1"/>
        <v>0</v>
      </c>
      <c r="AK12" s="222">
        <f t="shared" si="1"/>
        <v>0</v>
      </c>
      <c r="AL12" s="222">
        <f t="shared" si="1"/>
        <v>0</v>
      </c>
      <c r="AM12" s="222">
        <f t="shared" si="1"/>
        <v>0</v>
      </c>
      <c r="AN12" s="223">
        <f t="shared" si="1"/>
        <v>0</v>
      </c>
      <c r="AO12" s="224">
        <f t="shared" si="1"/>
        <v>0</v>
      </c>
      <c r="AP12" s="225">
        <f t="shared" si="1"/>
        <v>0</v>
      </c>
    </row>
    <row r="13" spans="1:45" s="214" customFormat="1" ht="20.100000000000001" customHeight="1" x14ac:dyDescent="0.25">
      <c r="A13" s="167"/>
      <c r="B13" s="167"/>
      <c r="C13" s="167"/>
      <c r="D13" s="167"/>
      <c r="E13" s="168"/>
      <c r="F13" s="169"/>
      <c r="G13" s="170"/>
      <c r="H13" s="170"/>
      <c r="I13" s="170"/>
      <c r="J13" s="171"/>
      <c r="K13" s="170"/>
      <c r="L13" s="170"/>
      <c r="M13" s="226" t="s">
        <v>248</v>
      </c>
      <c r="N13" s="172">
        <f>M12</f>
        <v>254.96800000000002</v>
      </c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</row>
    <row r="14" spans="1:45" s="214" customFormat="1" ht="20.100000000000001" customHeight="1" x14ac:dyDescent="0.25">
      <c r="A14" s="167"/>
      <c r="B14" s="167"/>
      <c r="C14" s="167"/>
      <c r="D14" s="167"/>
      <c r="E14" s="168"/>
      <c r="F14" s="169"/>
      <c r="G14" s="170"/>
      <c r="H14" s="227"/>
      <c r="I14" s="170"/>
      <c r="J14" s="171"/>
      <c r="K14" s="170"/>
      <c r="L14" s="170"/>
      <c r="M14" s="226" t="s">
        <v>246</v>
      </c>
      <c r="N14" s="172">
        <f>N13*20%</f>
        <v>50.993600000000008</v>
      </c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</row>
    <row r="15" spans="1:45" s="162" customFormat="1" ht="20.100000000000001" customHeight="1" x14ac:dyDescent="0.25">
      <c r="A15" s="167"/>
      <c r="B15" s="167"/>
      <c r="C15" s="167"/>
      <c r="D15" s="167"/>
      <c r="E15" s="168"/>
      <c r="F15" s="169"/>
      <c r="G15" s="170"/>
      <c r="H15" s="170"/>
      <c r="I15" s="170"/>
      <c r="J15" s="171"/>
      <c r="K15" s="170"/>
      <c r="L15" s="170"/>
      <c r="M15" s="226" t="s">
        <v>247</v>
      </c>
      <c r="N15" s="172">
        <f>N13+N14</f>
        <v>305.96160000000003</v>
      </c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214"/>
      <c r="AS15" s="214"/>
    </row>
    <row r="16" spans="1:45" s="162" customFormat="1" ht="20.100000000000001" customHeight="1" x14ac:dyDescent="0.25">
      <c r="A16" s="173"/>
      <c r="B16" s="173"/>
      <c r="C16" s="173"/>
      <c r="D16" s="173"/>
      <c r="E16" s="173"/>
      <c r="F16" s="173"/>
      <c r="G16" s="174"/>
      <c r="H16" s="174"/>
      <c r="I16" s="174"/>
      <c r="J16" s="175"/>
      <c r="K16" s="174"/>
      <c r="L16" s="174"/>
      <c r="M16" s="175"/>
      <c r="N16" s="175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214"/>
      <c r="AS16" s="214"/>
    </row>
    <row r="17" spans="1:43" s="162" customFormat="1" ht="19.5" customHeight="1" x14ac:dyDescent="0.25">
      <c r="A17" s="160"/>
      <c r="B17" s="160"/>
      <c r="C17" s="160"/>
      <c r="D17" s="167"/>
      <c r="E17" s="168"/>
      <c r="F17" s="169"/>
      <c r="G17" s="170"/>
      <c r="H17" s="170"/>
      <c r="I17" s="170"/>
      <c r="J17" s="171"/>
      <c r="K17" s="170"/>
      <c r="L17" s="170"/>
      <c r="M17" s="161"/>
      <c r="N17" s="172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</row>
  </sheetData>
  <mergeCells count="5">
    <mergeCell ref="B1:C1"/>
    <mergeCell ref="B2:C2"/>
    <mergeCell ref="B3:C3"/>
    <mergeCell ref="B4:C4"/>
    <mergeCell ref="O8:AN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B12" sqref="B12"/>
    </sheetView>
  </sheetViews>
  <sheetFormatPr defaultColWidth="9.28515625" defaultRowHeight="12.75" x14ac:dyDescent="0.2"/>
  <cols>
    <col min="1" max="1" width="36.42578125" style="158" customWidth="1"/>
    <col min="2" max="2" width="12.28515625" style="158" customWidth="1"/>
    <col min="3" max="3" width="14.140625" style="158" customWidth="1"/>
    <col min="4" max="4" width="19.28515625" style="158" customWidth="1"/>
    <col min="5" max="5" width="12.7109375" style="158" customWidth="1"/>
    <col min="6" max="6" width="10.7109375" style="158" customWidth="1"/>
    <col min="7" max="7" width="13.42578125" style="158" customWidth="1"/>
    <col min="8" max="8" width="23" style="158" customWidth="1"/>
    <col min="9" max="9" width="9.140625" style="231" customWidth="1"/>
    <col min="10" max="16384" width="9.28515625" style="158"/>
  </cols>
  <sheetData>
    <row r="1" spans="1:9" ht="15.75" x14ac:dyDescent="0.25">
      <c r="A1" s="229" t="s">
        <v>266</v>
      </c>
      <c r="B1" s="230"/>
      <c r="C1" s="230"/>
      <c r="D1" s="230"/>
      <c r="E1" s="230"/>
      <c r="F1" s="230"/>
      <c r="G1" s="230"/>
      <c r="H1" s="230"/>
    </row>
    <row r="2" spans="1:9" ht="15.75" x14ac:dyDescent="0.25">
      <c r="A2" s="277" t="s">
        <v>267</v>
      </c>
      <c r="B2" s="277"/>
      <c r="C2" s="277"/>
      <c r="D2" s="277"/>
      <c r="E2" s="277"/>
      <c r="F2" s="277"/>
      <c r="G2" s="277"/>
      <c r="H2" s="277"/>
    </row>
    <row r="3" spans="1:9" ht="15.75" x14ac:dyDescent="0.25">
      <c r="A3" s="232" t="s">
        <v>251</v>
      </c>
      <c r="B3" s="232"/>
      <c r="C3" s="232"/>
      <c r="D3" s="232"/>
      <c r="E3" s="232"/>
      <c r="F3" s="232"/>
      <c r="G3" s="232"/>
      <c r="H3" s="232"/>
    </row>
    <row r="4" spans="1:9" ht="16.5" thickBot="1" x14ac:dyDescent="0.3">
      <c r="A4" s="233"/>
      <c r="B4" s="233"/>
      <c r="C4" s="233"/>
      <c r="D4" s="233"/>
      <c r="E4" s="233"/>
      <c r="F4" s="233"/>
      <c r="G4" s="233"/>
      <c r="H4" s="233"/>
    </row>
    <row r="5" spans="1:9" ht="15.75" x14ac:dyDescent="0.25">
      <c r="A5" s="234" t="s">
        <v>252</v>
      </c>
      <c r="B5" s="235" t="s">
        <v>23</v>
      </c>
      <c r="C5" s="235" t="s">
        <v>253</v>
      </c>
      <c r="D5" s="235" t="s">
        <v>254</v>
      </c>
      <c r="E5" s="235" t="s">
        <v>263</v>
      </c>
      <c r="F5" s="235" t="s">
        <v>264</v>
      </c>
      <c r="G5" s="235" t="s">
        <v>255</v>
      </c>
      <c r="H5" s="236" t="s">
        <v>256</v>
      </c>
    </row>
    <row r="6" spans="1:9" ht="16.5" thickBot="1" x14ac:dyDescent="0.3">
      <c r="A6" s="237"/>
      <c r="B6" s="238"/>
      <c r="C6" s="238"/>
      <c r="D6" s="239">
        <v>2.5000000000000001E-2</v>
      </c>
      <c r="E6" s="239">
        <v>7.4999999999999997E-2</v>
      </c>
      <c r="F6" s="239">
        <v>2.5000000000000001E-2</v>
      </c>
      <c r="G6" s="238"/>
      <c r="H6" s="240" t="s">
        <v>257</v>
      </c>
    </row>
    <row r="7" spans="1:9" ht="16.5" thickBot="1" x14ac:dyDescent="0.3">
      <c r="A7" s="241"/>
      <c r="B7" s="242"/>
      <c r="C7" s="243"/>
      <c r="D7" s="244"/>
      <c r="E7" s="244"/>
      <c r="F7" s="244"/>
      <c r="G7" s="242"/>
      <c r="H7" s="245"/>
      <c r="I7" s="246"/>
    </row>
    <row r="8" spans="1:9" ht="16.5" thickBot="1" x14ac:dyDescent="0.3">
      <c r="A8" s="247" t="s">
        <v>258</v>
      </c>
      <c r="B8" s="248" t="s">
        <v>238</v>
      </c>
      <c r="C8" s="249">
        <f>SUM(Vratza!N13)</f>
        <v>254.96800000000002</v>
      </c>
      <c r="D8" s="249">
        <f>SUM(C8*$D$6)</f>
        <v>6.374200000000001</v>
      </c>
      <c r="E8" s="249">
        <f>SUM(C8*$E$6)</f>
        <v>19.122600000000002</v>
      </c>
      <c r="F8" s="249">
        <f>SUM(C8*$F$6)</f>
        <v>6.374200000000001</v>
      </c>
      <c r="G8" s="249">
        <f>SUM(C8+D8+E8+F8)</f>
        <v>286.83899999999994</v>
      </c>
      <c r="H8" s="250">
        <f>SUM(G8+G8*20/100)</f>
        <v>344.20679999999993</v>
      </c>
    </row>
    <row r="9" spans="1:9" ht="16.5" thickBot="1" x14ac:dyDescent="0.3">
      <c r="A9" s="251"/>
      <c r="B9" s="242"/>
      <c r="C9" s="243"/>
      <c r="D9" s="252"/>
      <c r="E9" s="252"/>
      <c r="F9" s="252"/>
      <c r="G9" s="253"/>
      <c r="H9" s="245"/>
      <c r="I9" s="246"/>
    </row>
    <row r="10" spans="1:9" ht="16.5" thickBot="1" x14ac:dyDescent="0.3">
      <c r="A10" s="254" t="s">
        <v>259</v>
      </c>
      <c r="B10" s="255" t="s">
        <v>238</v>
      </c>
      <c r="C10" s="249">
        <f>SUM(C8:C9)</f>
        <v>254.96800000000002</v>
      </c>
      <c r="D10" s="249">
        <f>SUM(D8:D9)</f>
        <v>6.374200000000001</v>
      </c>
      <c r="E10" s="249">
        <f>SUM(E8:E9)</f>
        <v>19.122600000000002</v>
      </c>
      <c r="F10" s="249">
        <f t="shared" ref="F10:G10" si="0">SUM(F8:F9)</f>
        <v>6.374200000000001</v>
      </c>
      <c r="G10" s="249">
        <f t="shared" si="0"/>
        <v>286.83899999999994</v>
      </c>
      <c r="H10" s="256">
        <f>SUM(H8:H9)</f>
        <v>344.20679999999993</v>
      </c>
    </row>
    <row r="11" spans="1:9" ht="15.75" x14ac:dyDescent="0.25">
      <c r="A11" s="257"/>
      <c r="B11" s="257"/>
      <c r="C11" s="258"/>
      <c r="D11" s="259"/>
      <c r="E11" s="259"/>
      <c r="F11" s="259"/>
      <c r="G11" s="258"/>
      <c r="H11" s="257"/>
    </row>
    <row r="12" spans="1:9" ht="15.75" x14ac:dyDescent="0.25">
      <c r="A12" s="257"/>
      <c r="B12" s="260"/>
      <c r="C12" s="260"/>
      <c r="D12" s="260"/>
      <c r="E12" s="260"/>
      <c r="F12" s="260"/>
      <c r="G12" s="260"/>
      <c r="H12" s="260"/>
      <c r="I12" s="261"/>
    </row>
    <row r="13" spans="1:9" ht="15" x14ac:dyDescent="0.25">
      <c r="B13" s="262"/>
      <c r="C13" s="263"/>
      <c r="D13" s="228"/>
      <c r="E13" s="228"/>
      <c r="F13" s="228"/>
      <c r="G13" s="228"/>
      <c r="H13" s="264"/>
      <c r="I13" s="261"/>
    </row>
    <row r="16" spans="1:9" x14ac:dyDescent="0.2">
      <c r="C16" s="265"/>
    </row>
  </sheetData>
  <mergeCells count="1">
    <mergeCell ref="A2:H2"/>
  </mergeCells>
  <pageMargins left="0.7" right="0.7" top="0.75" bottom="0.75" header="0.3" footer="0.3"/>
  <legacyDrawing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ajalboANsgLC1Po7ID8DaoONxSA+jL8R/mFSIXLQyRI=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ZV6IgnEO+QnxbJd9WJopSSN2RDuYuSkbbVK04U5f8qc=</DigestValue>
    </Reference>
    <Reference Type="http://www.w3.org/2000/09/xmldsig#Object" URI="#idValidSigLnImg">
      <DigestMethod Algorithm="http://www.w3.org/2001/04/xmlenc#sha256"/>
      <DigestValue>mF0cBosQHS7rMON67CjEj2SxggtB5tfukPDDlLQo8EE=</DigestValue>
    </Reference>
    <Reference Type="http://www.w3.org/2000/09/xmldsig#Object" URI="#idInvalidSigLnImg">
      <DigestMethod Algorithm="http://www.w3.org/2001/04/xmlenc#sha256"/>
      <DigestValue>l9qvSs/ZH9ymmyvE7raGyUqAr59LWpa2BIb6+tRLo+s=</DigestValue>
    </Reference>
  </SignedInfo>
  <SignatureValue>PBS9QY0bOnp9C72D5csPY5YECfI+XfVxgnKaJpHM0qeNxhYcXZ6Oyu3kqhsC0WMDIefVZoGU3ht/
3Uf/v3u7aJGTOh4Vf0ROA6K16VRgLxtq+hf2F22cx7qA2WL5bklE9i3eGb0NCdIjDU6NNMaJpnS5
a4MxsAteQrsZcw4pINQ+SHs8hTqMhRUWosHgqstFq2s9do3fp9w8C1c55TKzjwsUGUE0dhF5Df9P
z0rOJwLMgQ4tpZc/bgD+Y7SaTwRM0AYKnk3UMVSmUZIAoIUKsBOis3zh3BUIQqowj7aiBQrn9Ibx
u1bKBrESJFVYDXcF7sb5waQMRPTwUc5ViwzAlw==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6Hzb2OhXbH0ESGX+eFaCY+uajK2WBTD5QKawQAuIhGY=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xwraVRN0yTPf9sQ1VCsaYi3mPz9CuLLTI3zYm3q1PC0=</DigestValue>
      </Reference>
      <Reference URI="/xl/drawings/vmlDrawing1.vml?ContentType=application/vnd.openxmlformats-officedocument.vmlDrawing">
        <DigestMethod Algorithm="http://www.w3.org/2001/04/xmlenc#sha256"/>
        <DigestValue>2IA88NDA0CbUGvTiPnKQDw7l8N65A2e+UfN3XYSidDw=</DigestValue>
      </Reference>
      <Reference URI="/xl/media/image1.emf?ContentType=image/x-emf">
        <DigestMethod Algorithm="http://www.w3.org/2001/04/xmlenc#sha256"/>
        <DigestValue>N/GiyUFk0uKEoVe78c8x19x4vCRvqwu5qxTzsXyReTo=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sharedStrings.xml?ContentType=application/vnd.openxmlformats-officedocument.spreadsheetml.sharedStrings+xml">
        <DigestMethod Algorithm="http://www.w3.org/2001/04/xmlenc#sha256"/>
        <DigestValue>MIAWcjJ1Di3GOLcbJHfCb53krawUQdo4dHO2Q/MnwrA=</DigestValue>
      </Reference>
      <Reference URI="/xl/styles.xml?ContentType=application/vnd.openxmlformats-officedocument.spreadsheetml.styles+xml">
        <DigestMethod Algorithm="http://www.w3.org/2001/04/xmlenc#sha256"/>
        <DigestValue>y2WjmY7qlylFEuKOexbBuvPGpHftYWtM6NbxsiuszNI=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NNqpcdt2HoJ0et79DrWuGgumZBXbqa+gvpaLmC015Xs=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bka0CIrXp6Wltt1ACQhaqKRF7rKSNvIVUVyWJY8Ac5I=</DigestValue>
      </Reference>
      <Reference URI="/xl/worksheets/sheet1.xml?ContentType=application/vnd.openxmlformats-officedocument.spreadsheetml.worksheet+xml">
        <DigestMethod Algorithm="http://www.w3.org/2001/04/xmlenc#sha256"/>
        <DigestValue>1fCCvtJJUMY/tPiqK1yEHmYcfaAmciAd2FCPfCXS7dk=</DigestValue>
      </Reference>
      <Reference URI="/xl/worksheets/sheet2.xml?ContentType=application/vnd.openxmlformats-officedocument.spreadsheetml.worksheet+xml">
        <DigestMethod Algorithm="http://www.w3.org/2001/04/xmlenc#sha256"/>
        <DigestValue>q6W+nT0SKNNT9duE4fz2/FHlFAk3XnxQB5y8mK+XCZk=</DigestValue>
      </Reference>
      <Reference URI="/xl/worksheets/sheet3.xml?ContentType=application/vnd.openxmlformats-officedocument.spreadsheetml.worksheet+xml">
        <DigestMethod Algorithm="http://www.w3.org/2001/04/xmlenc#sha256"/>
        <DigestValue>plHoSA2Ck2u1KTorQkVLm6q87Z6iq8Y3kQ9w20I0H7U=</DigestValue>
      </Reference>
      <Reference URI="/xl/worksheets/sheet4.xml?ContentType=application/vnd.openxmlformats-officedocument.spreadsheetml.worksheet+xml">
        <DigestMethod Algorithm="http://www.w3.org/2001/04/xmlenc#sha256"/>
        <DigestValue>1XiQKX6+hi1rwb5PTMMfh31h9P3Y6T6B5FMNhMQhyqc=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2020-07-01T06:08:34Z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dnmiqeECAAAgYaiM4QIAAAsAAAAAAAAAIGGojOECAADQdhUs5gAAANKl+cH5fwAAdnmiqeECAAAAAAAAAAAAAAAAAAAAAAAAirOdwfl/AAAAAAAAAAAAAHtsAhn6fwAAcHQVLOYAAABkAAAAAAAAAAgAsJf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vAAAAAAcKDQcKDQcJDQ4WMShFrjFU1TJV1gECBAIDBAECBQoRKyZBowsTMTMAAAAAfqbJd6PIeqDCQFZ4JTd0Lk/HMVPSGy5uFiE4GypVJ0KnHjN9AAABLQAAAACcz+7S6ffb7fnC0t1haH0hMm8aLXIuT8ggOIwoRKslP58cK08AAAFlAAAAAMHg9P///////////+bm5k9SXjw/SzBRzTFU0y1NwSAyVzFGXwEBAhMX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LuX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Lookup</vt:lpstr>
      <vt:lpstr>DCN</vt:lpstr>
      <vt:lpstr>Vratza</vt:lpstr>
      <vt:lpstr>Budget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Lookup!Print_Area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Toneva</dc:creator>
  <cp:lastModifiedBy>Борис Хаджистоянов</cp:lastModifiedBy>
  <cp:lastPrinted>2017-04-07T06:58:11Z</cp:lastPrinted>
  <dcterms:created xsi:type="dcterms:W3CDTF">2010-02-02T11:49:28Z</dcterms:created>
  <dcterms:modified xsi:type="dcterms:W3CDTF">2020-07-01T06:08:27Z</dcterms:modified>
</cp:coreProperties>
</file>